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28800" windowHeight="11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<sst xmlns="http://schemas.openxmlformats.org/spreadsheetml/2006/main" count="4192" uniqueCount="975">
  <si>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</si>
  <si>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</si>
  <si>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</si>
  <si>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</si>
  <si>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</si>
  <si>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</si>
  <si>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</si>
  <si>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</si>
  <si>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</si>
  <si>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</si>
  <si>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</si>
  <si>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</si>
  <si>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</si>
  <si>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</si>
  <si>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</si>
  <si>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</si>
  <si>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</si>
  <si>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</si>
  <si>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</si>
  <si>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</si>
  <si>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</si>
  <si>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</si>
  <si>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</si>
  <si>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</si>
  <si>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</si>
  <si>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</si>
  <si>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</si>
  <si>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</si>
  <si>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</si>
  <si>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</si>
  <si>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</si>
  <si>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</si>
  <si>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</si>
  <si>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</si>
  <si>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</si>
  <si>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</si>
  <si>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</si>
  <si>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</si>
  <si>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</si>
  <si>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</si>
  <si>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</si>
  <si>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</si>
  <si>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</si>
  <si>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</si>
  <si>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</si>
  <si>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</si>
  <si>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</si>
  <si>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</si>
  <si>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</si>
  <si>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</si>
  <si>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</si>
  <si>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</si>
  <si>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</si>
  <si>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</si>
  <si>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</si>
  <si>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</si>
  <si>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</si>
  <si>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</si>
  <si>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</si>
  <si>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</si>
  <si>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</si>
  <si>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</si>
  <si>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</si>
  <si>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</si>
  <si>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</si>
  <si>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</si>
  <si>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</si>
  <si>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</si>
  <si>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</si>
  <si>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</si>
  <si>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</si>
  <si>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</si>
  <si>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</si>
  <si>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</si>
  <si>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</si>
  <si>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</si>
  <si>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</si>
  <si>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</si>
  <si>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</si>
  <si>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</si>
  <si>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</si>
  <si>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</si>
  <si>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</si>
  <si>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</si>
  <si>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</si>
  <si>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</si>
  <si>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</si>
  <si>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</si>
  <si>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</si>
  <si>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</si>
  <si>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</si>
  <si>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</si>
  <si>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</si>
  <si>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</si>
  <si>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</si>
  <si>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</si>
  <si>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</si>
  <si>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</si>
  <si>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</si>
  <si>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</si>
  <si>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</si>
  <si>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</si>
  <si>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</si>
  <si>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</si>
  <si>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</si>
  <si>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</si>
  <si>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</si>
  <si>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</si>
  <si>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</si>
  <si>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</si>
  <si>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</si>
  <si>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</si>
  <si>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</si>
  <si>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</si>
  <si>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</si>
  <si>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</si>
  <si>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</si>
  <si>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</si>
  <si>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</si>
  <si>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</si>
  <si>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</si>
  <si>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</si>
  <si>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</si>
  <si>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</si>
  <si>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</si>
  <si>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</si>
  <si>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</si>
  <si>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</si>
  <si>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</si>
  <si>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</si>
  <si>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</si>
  <si>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</si>
  <si>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</si>
  <si>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</si>
  <si>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</si>
  <si>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</si>
  <si>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</si>
  <si>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</si>
  <si>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</si>
  <si>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</si>
  <si>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</si>
  <si>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</si>
  <si>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</si>
  <si>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</si>
  <si>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</si>
  <si>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</si>
  <si>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</si>
  <si>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</si>
  <si>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</si>
  <si>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</si>
  <si>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</si>
  <si>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</si>
  <si>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</si>
  <si>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</si>
  <si>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</si>
  <si>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</si>
  <si>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</si>
  <si>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</si>
  <si>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</si>
  <si>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</si>
  <si>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</si>
  <si>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</si>
  <si>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</si>
  <si>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</si>
  <si>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</si>
  <si>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</si>
  <si>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</si>
  <si>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</si>
  <si>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</si>
  <si>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</si>
  <si>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</si>
  <si>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</si>
  <si>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</si>
  <si>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</si>
  <si>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</si>
  <si>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</si>
  <si>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</si>
  <si>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</si>
  <si>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</si>
  <si>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</si>
  <si>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</si>
  <si>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</si>
  <si>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</si>
  <si>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</si>
  <si>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</si>
  <si>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</si>
  <si>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</si>
  <si>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</si>
  <si>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</si>
  <si>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</si>
  <si>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</si>
  <si>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</si>
  <si>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</si>
  <si>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</si>
  <si>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</si>
  <si>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</si>
  <si>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</si>
  <si>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</si>
  <si>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</si>
  <si>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</si>
  <si>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</si>
  <si>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</si>
  <si>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</si>
  <si>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</si>
  <si>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</si>
  <si>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</si>
  <si>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</si>
  <si>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</si>
  <si>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</si>
  <si>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</si>
  <si>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</si>
  <si>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</si>
  <si>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</si>
  <si>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</si>
  <si>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</si>
  <si>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</si>
  <si>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</si>
  <si>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</si>
  <si>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</si>
  <si>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</si>
  <si>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</si>
  <si>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</si>
  <si>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</si>
  <si>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</si>
  <si>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</si>
  <si>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</si>
  <si>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</si>
  <si>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</si>
  <si>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</si>
  <si>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</si>
  <si>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</si>
  <si>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</si>
  <si>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</si>
  <si>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</si>
  <si>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</si>
  <si>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</si>
  <si>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</si>
  <si>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</si>
  <si>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</si>
  <si>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</si>
  <si>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</si>
  <si>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</si>
  <si>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</si>
  <si>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</si>
  <si>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</si>
  <si>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</si>
  <si>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</si>
  <si>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</si>
  <si>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</si>
  <si>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</si>
  <si>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</si>
  <si>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</si>
  <si>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</si>
  <si>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</si>
  <si>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</si>
  <si>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</si>
  <si>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</si>
  <si>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</si>
  <si>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</si>
  <si>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</si>
  <si>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</si>
  <si>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</si>
  <si>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</si>
  <si>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</si>
  <si>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</si>
  <si>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</si>
  <si>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</si>
  <si>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</si>
  <si>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</si>
  <si>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</si>
  <si>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</si>
  <si>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</si>
  <si>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</si>
  <si>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</si>
  <si>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</si>
  <si>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</si>
  <si>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</si>
  <si>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</si>
  <si>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</si>
  <si>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</si>
  <si>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</si>
  <si>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</si>
  <si>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</si>
  <si>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</si>
  <si>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</si>
  <si>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</si>
  <si>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</si>
  <si>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</si>
  <si>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</si>
  <si>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</si>
  <si>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</si>
  <si>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</si>
  <si>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</si>
  <si>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</si>
  <si>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</si>
  <si>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</si>
  <si>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</si>
  <si>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</si>
  <si>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</si>
  <si>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</si>
  <si>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</si>
  <si>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</si>
  <si>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</si>
  <si>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</si>
  <si>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</si>
  <si>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</si>
  <si>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</si>
  <si>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</si>
  <si>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</si>
  <si>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</si>
  <si>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</si>
  <si>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</si>
  <si>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</si>
  <si>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</si>
  <si>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</si>
  <si>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</si>
  <si>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</si>
  <si>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</si>
  <si>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</si>
  <si>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</si>
  <si>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</si>
  <si>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</si>
  <si>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</si>
  <si>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</si>
  <si>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</si>
  <si>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</si>
  <si>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</si>
  <si>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</si>
  <si>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</si>
  <si>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</si>
  <si>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</si>
  <si>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</si>
  <si>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</si>
  <si>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</si>
  <si>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</si>
  <si>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</si>
  <si>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</si>
  <si>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</si>
  <si>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</si>
  <si>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</si>
  <si>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</si>
  <si>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</si>
  <si>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</si>
  <si>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</si>
  <si>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</si>
  <si>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</si>
  <si>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</si>
  <si>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</si>
  <si>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</si>
  <si>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</si>
  <si>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</si>
  <si>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</si>
  <si>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</si>
  <si>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</si>
  <si>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</si>
  <si>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</si>
  <si>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</si>
  <si>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</si>
  <si>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</si>
  <si>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</si>
  <si>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</si>
  <si>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</si>
  <si>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</si>
  <si>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</si>
  <si>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</si>
  <si>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</si>
  <si>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</si>
  <si>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</si>
  <si>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</si>
  <si>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</si>
  <si>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</si>
  <si>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</si>
  <si>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</si>
  <si>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</si>
  <si>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</si>
  <si>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</si>
  <si>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</si>
  <si>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</si>
  <si>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</si>
  <si>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</si>
  <si>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</si>
  <si>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</si>
  <si>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</si>
  <si>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</si>
  <si>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</si>
  <si>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</si>
  <si>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</si>
  <si>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</si>
  <si>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</si>
  <si>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</si>
  <si>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</si>
  <si>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</si>
  <si>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</si>
  <si>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</si>
  <si>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</si>
  <si>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</si>
  <si>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</si>
  <si>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</si>
  <si>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</si>
  <si>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</si>
  <si>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</si>
  <si>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</si>
  <si>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</si>
  <si>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</si>
  <si>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</si>
  <si>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</si>
  <si>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</si>
  <si>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</si>
  <si>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</si>
  <si>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</si>
  <si>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</si>
  <si>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</si>
  <si>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</si>
  <si>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</si>
  <si>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</si>
  <si>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</si>
  <si>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</si>
  <si>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</si>
  <si>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</si>
  <si>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</si>
  <si>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</si>
  <si>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</si>
  <si>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</si>
  <si>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</si>
  <si>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</si>
  <si>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</si>
  <si>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</si>
  <si>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</si>
  <si>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</si>
  <si>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</si>
  <si>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</si>
  <si>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</si>
  <si>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</si>
  <si>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</si>
  <si>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</si>
  <si>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</si>
  <si>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</si>
  <si>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</si>
  <si>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</si>
  <si>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</si>
  <si>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</si>
  <si>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</si>
  <si>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</si>
  <si>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</si>
  <si>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</si>
  <si>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</si>
  <si>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</si>
  <si>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</si>
  <si>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</si>
  <si>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</si>
  <si>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</si>
  <si>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</si>
  <si>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</si>
  <si>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</si>
  <si>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</si>
  <si>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</si>
  <si>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</si>
  <si>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</si>
  <si>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</si>
  <si>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</si>
  <si>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</si>
  <si>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</si>
  <si>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</si>
  <si>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</si>
  <si>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</si>
  <si>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</si>
  <si>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</si>
  <si>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</si>
  <si>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</si>
  <si>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</si>
  <si>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</si>
  <si>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</si>
  <si>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</si>
  <si>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</si>
  <si>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</si>
  <si>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</si>
  <si>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</si>
  <si>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</si>
  <si>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</si>
  <si>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</si>
  <si>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</si>
  <si>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</si>
  <si>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</si>
  <si>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</si>
  <si>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</si>
  <si>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</si>
  <si>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</si>
  <si>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</si>
  <si>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</si>
  <si>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</si>
  <si>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</si>
  <si>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</si>
  <si>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</si>
  <si>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</si>
  <si>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</si>
  <si>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</si>
  <si>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</si>
  <si>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</si>
  <si>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</si>
  <si>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</si>
  <si>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</si>
  <si>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</si>
  <si>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</si>
  <si>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</si>
  <si>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</si>
  <si>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</si>
  <si>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</si>
  <si>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</si>
  <si>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</si>
  <si>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</si>
  <si>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</si>
  <si>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</si>
  <si>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</si>
  <si>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</si>
  <si>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</si>
  <si>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</si>
  <si>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</si>
  <si>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</si>
  <si>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</si>
  <si>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</si>
  <si>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</si>
  <si>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</si>
  <si>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</si>
  <si>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</si>
  <si>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</si>
  <si>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</si>
  <si>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</si>
  <si>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</si>
  <si>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</si>
  <si>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</si>
  <si>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</si>
  <si>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</si>
  <si>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</si>
  <si>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</si>
  <si>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</si>
  <si>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</si>
  <si>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</si>
  <si>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</si>
  <si>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</si>
  <si>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</si>
  <si>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</si>
  <si>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</si>
  <si>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</si>
  <si>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</si>
  <si>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</si>
  <si>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</si>
  <si>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</si>
  <si>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</si>
  <si>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</si>
  <si>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</si>
  <si>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</si>
  <si>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</si>
  <si>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</si>
  <si>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</si>
  <si>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</si>
  <si>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</si>
  <si>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</si>
  <si>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</si>
  <si>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</si>
  <si>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</si>
  <si>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</si>
  <si>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</si>
  <si>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</si>
  <si>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</si>
  <si>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</si>
  <si>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</si>
  <si>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</si>
  <si>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</si>
  <si>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</si>
  <si>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</si>
  <si>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</si>
  <si>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</si>
  <si>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</si>
  <si>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</si>
  <si>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</si>
  <si>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</si>
  <si>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</si>
  <si>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</si>
  <si>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</si>
  <si>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</si>
  <si>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</si>
  <si>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</si>
  <si>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</si>
  <si>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</si>
  <si>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</si>
  <si>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</si>
  <si>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</si>
  <si>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</si>
  <si>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</si>
  <si>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</si>
  <si>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</si>
  <si>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</si>
  <si>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</si>
  <si>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</si>
  <si>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</si>
  <si>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</si>
  <si>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</si>
  <si>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</si>
  <si>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</si>
  <si>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</si>
  <si>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</si>
  <si>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</si>
  <si>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</si>
  <si>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</si>
  <si>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</si>
  <si>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</si>
  <si>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</si>
  <si>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</si>
  <si>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</si>
  <si>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</si>
  <si>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</si>
  <si>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</si>
  <si>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</si>
  <si>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</si>
  <si>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</si>
  <si>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</si>
  <si>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</si>
  <si>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</si>
  <si>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</si>
  <si>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</si>
  <si>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</si>
  <si>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</si>
  <si>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</si>
  <si>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</si>
  <si>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</si>
  <si>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</si>
  <si>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</si>
  <si>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</si>
  <si>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</si>
  <si>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</si>
  <si>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</si>
  <si>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</si>
  <si>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</si>
  <si>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</si>
  <si>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</si>
  <si>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</si>
  <si>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</si>
  <si>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</si>
  <si>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</si>
  <si>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</si>
  <si>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</si>
  <si>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</si>
  <si>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</si>
  <si>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</si>
  <si>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</si>
  <si>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</si>
  <si>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</si>
  <si>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</si>
  <si>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</si>
  <si>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</si>
  <si>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</si>
  <si>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</si>
  <si>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</si>
  <si>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</si>
  <si>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</si>
  <si>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</si>
  <si>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</si>
  <si>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</si>
  <si>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</si>
  <si>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</si>
  <si>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</si>
  <si>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</si>
  <si>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</si>
  <si>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</si>
  <si>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</si>
  <si>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</si>
  <si>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</si>
  <si>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</si>
  <si>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</si>
  <si>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</si>
  <si>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</si>
  <si>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</si>
  <si>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</si>
  <si>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</si>
  <si>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</si>
  <si>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</si>
  <si>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</si>
  <si>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</si>
  <si>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</si>
  <si>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</si>
  <si>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</si>
  <si>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</si>
  <si>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</si>
  <si>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</si>
  <si>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</si>
  <si>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</si>
  <si>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</si>
  <si>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</si>
  <si>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</si>
  <si>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</si>
  <si>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</si>
  <si>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</si>
  <si>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</si>
  <si>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</si>
  <si>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</si>
  <si>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</si>
  <si>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</si>
  <si>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</si>
  <si>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</si>
  <si>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</si>
  <si>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</si>
  <si>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</si>
  <si>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</si>
  <si>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</si>
  <si>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</si>
  <si>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</si>
  <si>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</si>
  <si>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</si>
  <si>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</si>
  <si>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</si>
  <si>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</si>
  <si>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</si>
  <si>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</si>
  <si>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</si>
  <si>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</si>
  <si>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</si>
  <si>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</si>
  <si>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</si>
  <si>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</si>
  <si>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</si>
  <si>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</si>
  <si>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</si>
  <si>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</si>
  <si>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</si>
  <si>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</si>
  <si>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</si>
  <si>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</si>
  <si>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</si>
  <si>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</si>
  <si>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</si>
  <si>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</si>
  <si>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</si>
  <si>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</si>
  <si>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</si>
  <si>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</si>
  <si>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</si>
  <si>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</si>
  <si>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</si>
  <si>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</si>
  <si>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</si>
  <si>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</si>
  <si>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</si>
  <si>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</si>
  <si>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</si>
  <si>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</si>
  <si>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</si>
  <si>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</si>
  <si>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</si>
  <si>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</si>
  <si>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</si>
  <si>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</si>
  <si>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</si>
  <si>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</si>
  <si>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</si>
  <si>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</si>
  <si>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</si>
  <si>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</si>
  <si>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</si>
  <si>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</si>
  <si>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</si>
  <si>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</si>
  <si>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</si>
  <si>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</si>
  <si>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</si>
  <si>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</si>
  <si>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</si>
  <si>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</si>
  <si>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</si>
  <si>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</si>
  <si>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</si>
  <si>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</si>
  <si>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</si>
  <si>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</si>
  <si>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</si>
  <si>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</si>
  <si>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</si>
  <si>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</si>
  <si>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</si>
  <si>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</si>
  <si>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</si>
  <si>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</si>
  <si>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</si>
  <si>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</si>
  <si>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</si>
  <si>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</si>
  <si>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</si>
  <si>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</si>
  <si>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</si>
  <si>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</si>
  <si>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</si>
  <si>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</si>
  <si>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</si>
  <si>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</si>
  <si>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</si>
  <si>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</si>
  <si>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</si>
  <si>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</si>
  <si>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</si>
  <si>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</si>
  <si>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</si>
  <si>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</si>
  <si>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</si>
  <si>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</si>
  <si>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</si>
  <si>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</si>
  <si>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</si>
  <si>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</si>
  <si>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</si>
  <si>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</si>
  <si>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</si>
  <si>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</si>
  <si>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</si>
  <si>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</si>
  <si>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</si>
  <si>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</si>
  <si>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</si>
  <si>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</si>
  <si>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</si>
  <si>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</si>
  <si>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</si>
  <si>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</si>
  <si>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</si>
  <si>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</si>
  <si>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</si>
  <si>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</si>
  <si>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</si>
  <si>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</si>
  <si>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</si>
  <si>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</si>
  <si>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</si>
  <si>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</si>
  <si>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</si>
  <si>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</si>
  <si>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</si>
  <si>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</si>
  <si>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</si>
  <si>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</si>
  <si>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</si>
  <si>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</si>
  <si>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</si>
  <si>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</si>
  <si>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</si>
  <si>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</si>
  <si>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</si>
  <si>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</si>
  <si>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</si>
  <si>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</si>
  <si>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</si>
  <si>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</si>
  <si>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</si>
  <si>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</si>
  <si>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</si>
  <si>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</si>
  <si>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</si>
  <si>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</si>
  <si>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</si>
  <si>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</si>
  <si>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</si>
  <si>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</si>
  <si>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</si>
  <si>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</si>
  <si>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</si>
  <si>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</si>
  <si>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</si>
  <si>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</si>
  <si>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</si>
  <si>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</si>
  <si>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</si>
  <si>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</si>
  <si>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</si>
  <si>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</si>
  <si>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</si>
  <si>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</si>
  <si>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</si>
  <si>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</si>
  <si>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</si>
  <si>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</si>
  <si>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</si>
  <si>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</si>
  <si>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</si>
  <si>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</si>
  <si>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</si>
  <si>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</si>
  <si>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</si>
  <si>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</si>
  <si>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</si>
  <si>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</si>
  <si>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</si>
  <si>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</si>
  <si>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</si>
  <si>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</si>
  <si>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</si>
  <si>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</si>
  <si>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</si>
  <si>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</si>
  <si>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</si>
  <si>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</si>
  <si>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</si>
  <si>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</si>
  <si>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</si>
  <si>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</si>
  <si>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</si>
  <si>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</si>
  <si>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</si>
  <si>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</si>
  <si>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</si>
  <si>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</si>
  <si>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</si>
  <si>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</si>
  <si>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</si>
  <si>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</si>
  <si>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</si>
  <si>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</si>
  <si>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</si>
  <si>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</si>
  <si>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</si>
  <si>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</si>
  <si>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</si>
  <si>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</si>
  <si>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</si>
  <si>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</si>
  <si>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</si>
  <si>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</si>
  <si>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</si>
  <si>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</si>
  <si>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</si>
  <si>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</si>
  <si>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</si>
  <si>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</si>
  <si>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</si>
  <si>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</si>
  <si>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</si>
  <si>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</si>
  <si>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</si>
  <si>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</si>
  <si>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</si>
  <si>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</si>
  <si>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</si>
  <si>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</si>
  <si>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</si>
  <si>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</si>
  <si>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</si>
  <si>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</si>
  <si>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</si>
  <si>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</si>
  <si>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</si>
  <si>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</si>
  <si>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</si>
  <si>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</si>
  <si>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</si>
  <si>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</si>
  <si>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</si>
  <si>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</si>
  <si>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</si>
  <si>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</si>
  <si>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</si>
  <si>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</si>
  <si>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</si>
  <si>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</si>
  <si>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</si>
  <si>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</si>
  <si>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</si>
  <si>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</si>
  <si>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Нео Лондон Капитал АД</t>
  </si>
  <si>
    <t>0884274451</t>
  </si>
  <si>
    <t>info@neolondoncapital.com</t>
  </si>
  <si>
    <t>www.neolondoncapital.com</t>
  </si>
  <si>
    <t>www.investor.bg</t>
  </si>
  <si>
    <t>Християн Дънков</t>
  </si>
  <si>
    <t>гр. София, район Възраждане, п. код 1309, бул. "Тодор Александров" № 137, офис 20</t>
  </si>
  <si>
    <t>Сузан Басри</t>
  </si>
  <si>
    <t>Съставител</t>
  </si>
  <si>
    <t>01.01.2023</t>
  </si>
  <si>
    <t>31.03.2023</t>
  </si>
  <si>
    <t>30.05.2023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</si>
</sst>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_ * #,##0_)_ ;_ * \(#,##0\)_ ;_ * &quot;-&quot;_)_ ;_ @_ "/>
    <numFmt numFmtId="165" formatCode="_ * #,##0.00_)_ ;_ * \(#,##0.00\)_ ;_ * &quot;-&quot;??_)_ ;_ @_ 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_-;\-* #,##0_-;_-* &quot;-&quot;_-;_-@_-"/>
    <numFmt numFmtId="172" formatCode="_-* #,##0.00\ &quot;лв.&quot;_-;\-* #,##0.00\ &quot;лв.&quot;_-;_-* &quot;-&quot;??\ &quot;лв.&quot;_-;_-@_-"/>
    <numFmt numFmtId="173" formatCode="_-* #,##0.00_-;\-* #,##0.00_-;_-* &quot;-&quot;??_-;_-@_-"/>
    <numFmt numFmtId="174" formatCode="_-* #,##0\ _л_в_._-;\-* #,##0\ _л_в_._-;_-* &quot;-&quot;\ _л_в_._-;_-@_-"/>
    <numFmt numFmtId="175" formatCode="_-* #,##0.00\ _л_в_._-;\-* #,##0.00\ _л_в_._-;_-* &quot;-&quot;??\ _л_в_._-;_-@_-"/>
    <numFmt numFmtId="176" formatCode="#,##0\ &quot;$&quot;_);\(#,##0\ &quot;$&quot;\)"/>
    <numFmt numFmtId="177" formatCode="#,##0\ &quot;$&quot;_);[Red]\(#,##0\ &quot;$&quot;\)"/>
    <numFmt numFmtId="178" formatCode="#,##0.00\ &quot;$&quot;_);\(#,##0.00\ &quot;$&quot;\)"/>
    <numFmt numFmtId="179" formatCode="#,##0.00\ &quot;$&quot;_);[Red]\(#,##0.00\ &quot;$&quot;\)"/>
    <numFmt numFmtId="180" formatCode="_ * #,##0_)\ &quot;$&quot;_ ;_ * \(#,##0\)\ &quot;$&quot;_ ;_ * &quot;-&quot;_)\ &quot;$&quot;_ ;_ @_ "/>
    <numFmt numFmtId="181" formatCode="_ * #,##0_)\ _$_ ;_ * \(#,##0\)\ _$_ ;_ * &quot;-&quot;_)\ _$_ ;_ @_ "/>
    <numFmt numFmtId="182" formatCode="_ * #,##0.00_)\ &quot;$&quot;_ ;_ * \(#,##0.00\)\ &quot;$&quot;_ ;_ * &quot;-&quot;??_)\ &quot;$&quot;_ ;_ @_ "/>
    <numFmt numFmtId="183" formatCode="_ * #,##0.00_)\ _$_ ;_ * \(#,##0.00\)\ _$_ ;_ * &quot;-&quot;??_)\ _$_ ;_ @_ 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9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9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9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 t="str">
        <f>IF(ISBLANK(_endDate),"",_endDate)</f>
        <v>31.03.2023</v>
      </c>
    </row>
    <row r="2" spans="1:27" ht="15.75">
      <c r="A2" s="651" t="s">
        <v>938</v>
      </c>
      <c r="B2" s="646"/>
      <c r="Z2" s="663">
        <v>2</v>
      </c>
      <c r="AA2" s="664" t="str">
        <f>IF(ISBLANK(_pdeReportingDate),"",_pdeReportingDate)</f>
        <v>30.05.2023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Сузан Басри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7" t="s">
        <v>972</v>
      </c>
    </row>
    <row r="10" spans="1:2" ht="15.75">
      <c r="A10" s="7" t="s">
        <v>2</v>
      </c>
      <c r="B10" s="667" t="s">
        <v>973</v>
      </c>
    </row>
    <row r="11" spans="1:2" ht="15.75">
      <c r="A11" s="7" t="s">
        <v>950</v>
      </c>
      <c r="B11" s="667" t="s">
        <v>974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5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5">
        <v>203039149</v>
      </c>
    </row>
    <row r="17" spans="1:2" ht="15.75">
      <c r="A17" s="7" t="s">
        <v>894</v>
      </c>
      <c r="B17" s="545" t="s">
        <v>968</v>
      </c>
    </row>
    <row r="18" spans="1:2" ht="15.75">
      <c r="A18" s="7" t="s">
        <v>893</v>
      </c>
      <c r="B18" s="545"/>
    </row>
    <row r="19" spans="1:2" ht="31.5">
      <c r="A19" s="7" t="s">
        <v>4</v>
      </c>
      <c r="B19" s="545" t="s">
        <v>969</v>
      </c>
    </row>
    <row r="20" spans="1:2" ht="31.5">
      <c r="A20" s="7" t="s">
        <v>5</v>
      </c>
      <c r="B20" s="545" t="s">
        <v>969</v>
      </c>
    </row>
    <row r="21" spans="1:2" ht="15.75">
      <c r="A21" s="10" t="s">
        <v>6</v>
      </c>
      <c r="B21" s="546" t="s">
        <v>964</v>
      </c>
    </row>
    <row r="22" spans="1:2" ht="15.75">
      <c r="A22" s="10" t="s">
        <v>891</v>
      </c>
      <c r="B22" s="546"/>
    </row>
    <row r="23" spans="1:2" ht="15.75">
      <c r="A23" s="10" t="s">
        <v>7</v>
      </c>
      <c r="B23" s="653" t="s">
        <v>965</v>
      </c>
    </row>
    <row r="24" spans="1:2" ht="15.75">
      <c r="A24" s="10" t="s">
        <v>892</v>
      </c>
      <c r="B24" s="654" t="s">
        <v>966</v>
      </c>
    </row>
    <row r="25" spans="1:2" ht="15.75">
      <c r="A25" s="7" t="s">
        <v>895</v>
      </c>
      <c r="B25" s="655" t="s">
        <v>967</v>
      </c>
    </row>
    <row r="26" spans="1:2" ht="15.75">
      <c r="A26" s="10" t="s">
        <v>943</v>
      </c>
      <c r="B26" s="546" t="s">
        <v>970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0.29003021148036257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0.009656004828002414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0.0018067357366682664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0.001413583655438984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1.2851746931067045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1.0609462029615542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1.0604877054747996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0.9560521668251596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0.0018339899470180682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0.009192529334166493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0.004873918645315663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0.7043930721772096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5.344447797223899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0.7823964660408614</v>
      </c>
    </row>
    <row r="21" spans="1:5" ht="15.75">
      <c r="A21" s="558">
        <v>15</v>
      </c>
      <c r="B21" s="556" t="s">
        <v>883</v>
      </c>
      <c r="C21" s="557" t="s">
        <v>884</v>
      </c>
      <c r="D21" s="644">
        <f>'2-Отчет за доходите'!C37+'2-Отчет за доходите'!C25</f>
        <v>1046</v>
      </c>
      <c r="E21" s="662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0.05260510963588815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0.769287288758266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101.49856733524355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7"/>
      <c r="F2" s="486" t="s">
        <v>826</v>
      </c>
    </row>
    <row r="3" spans="1:8" ht="15.75">
      <c r="A3" s="99" t="str">
        <f aca="true" t="shared" si="0" ref="A3:A34">pdeName</f>
        <v>Нео Лондон Капитал АД</v>
      </c>
      <c r="B3" s="99">
        <f aca="true" t="shared" si="1" ref="B3:B34">pdeBulstat</f>
        <v>203039149</v>
      </c>
      <c r="C3" s="548" t="str">
        <f aca="true" t="shared" si="2" ref="C3:C34">endDate</f>
        <v>31.03.2023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Нео Лондон Капитал АД</v>
      </c>
      <c r="B4" s="99">
        <f t="shared" si="1"/>
        <v>203039149</v>
      </c>
      <c r="C4" s="548" t="str">
        <f t="shared" si="2"/>
        <v>31.03.2023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Нео Лондон Капитал АД</v>
      </c>
      <c r="B5" s="99">
        <f t="shared" si="1"/>
        <v>203039149</v>
      </c>
      <c r="C5" s="548" t="str">
        <f t="shared" si="2"/>
        <v>31.03.2023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1359</v>
      </c>
    </row>
    <row r="6" spans="1:8" ht="15.75">
      <c r="A6" s="99" t="str">
        <f t="shared" si="0"/>
        <v>Нео Лондон Капитал АД</v>
      </c>
      <c r="B6" s="99">
        <f t="shared" si="1"/>
        <v>203039149</v>
      </c>
      <c r="C6" s="548" t="str">
        <f t="shared" si="2"/>
        <v>31.03.2023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Нео Лондон Капитал АД</v>
      </c>
      <c r="B7" s="99">
        <f t="shared" si="1"/>
        <v>203039149</v>
      </c>
      <c r="C7" s="548" t="str">
        <f t="shared" si="2"/>
        <v>31.03.2023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Нео Лондон Капитал АД</v>
      </c>
      <c r="B8" s="99">
        <f t="shared" si="1"/>
        <v>203039149</v>
      </c>
      <c r="C8" s="548" t="str">
        <f t="shared" si="2"/>
        <v>31.03.2023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Нео Лондон Капитал АД</v>
      </c>
      <c r="B9" s="99">
        <f t="shared" si="1"/>
        <v>203039149</v>
      </c>
      <c r="C9" s="548" t="str">
        <f t="shared" si="2"/>
        <v>31.03.2023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Нео Лондон Капитал АД</v>
      </c>
      <c r="B10" s="99">
        <f t="shared" si="1"/>
        <v>203039149</v>
      </c>
      <c r="C10" s="548" t="str">
        <f t="shared" si="2"/>
        <v>31.03.2023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Нео Лондон Капитал АД</v>
      </c>
      <c r="B11" s="99">
        <f t="shared" si="1"/>
        <v>203039149</v>
      </c>
      <c r="C11" s="548" t="str">
        <f t="shared" si="2"/>
        <v>31.03.2023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1359</v>
      </c>
    </row>
    <row r="12" spans="1:8" ht="15.75">
      <c r="A12" s="99" t="str">
        <f t="shared" si="0"/>
        <v>Нео Лондон Капитал АД</v>
      </c>
      <c r="B12" s="99">
        <f t="shared" si="1"/>
        <v>203039149</v>
      </c>
      <c r="C12" s="548" t="str">
        <f t="shared" si="2"/>
        <v>31.03.2023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70656</v>
      </c>
    </row>
    <row r="13" spans="1:8" ht="15.75">
      <c r="A13" s="99" t="str">
        <f t="shared" si="0"/>
        <v>Нео Лондон Капитал АД</v>
      </c>
      <c r="B13" s="99">
        <f t="shared" si="1"/>
        <v>203039149</v>
      </c>
      <c r="C13" s="548" t="str">
        <f t="shared" si="2"/>
        <v>31.03.2023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Нео Лондон Капитал АД</v>
      </c>
      <c r="B14" s="99">
        <f t="shared" si="1"/>
        <v>203039149</v>
      </c>
      <c r="C14" s="548" t="str">
        <f t="shared" si="2"/>
        <v>31.03.2023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Нео Лондон Капитал АД</v>
      </c>
      <c r="B15" s="99">
        <f t="shared" si="1"/>
        <v>203039149</v>
      </c>
      <c r="C15" s="548" t="str">
        <f t="shared" si="2"/>
        <v>31.03.2023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Нео Лондон Капитал АД</v>
      </c>
      <c r="B16" s="99">
        <f t="shared" si="1"/>
        <v>203039149</v>
      </c>
      <c r="C16" s="548" t="str">
        <f t="shared" si="2"/>
        <v>31.03.2023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Нео Лондон Капитал АД</v>
      </c>
      <c r="B17" s="99">
        <f t="shared" si="1"/>
        <v>203039149</v>
      </c>
      <c r="C17" s="548" t="str">
        <f t="shared" si="2"/>
        <v>31.03.2023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Нео Лондон Капитал АД</v>
      </c>
      <c r="B18" s="99">
        <f t="shared" si="1"/>
        <v>203039149</v>
      </c>
      <c r="C18" s="548" t="str">
        <f t="shared" si="2"/>
        <v>31.03.2023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Нео Лондон Капитал АД</v>
      </c>
      <c r="B19" s="99">
        <f t="shared" si="1"/>
        <v>203039149</v>
      </c>
      <c r="C19" s="548" t="str">
        <f t="shared" si="2"/>
        <v>31.03.2023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417</v>
      </c>
    </row>
    <row r="20" spans="1:8" ht="15.75">
      <c r="A20" s="99" t="str">
        <f t="shared" si="0"/>
        <v>Нео Лондон Капитал АД</v>
      </c>
      <c r="B20" s="99">
        <f t="shared" si="1"/>
        <v>203039149</v>
      </c>
      <c r="C20" s="548" t="str">
        <f t="shared" si="2"/>
        <v>31.03.2023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Нео Лондон Капитал АД</v>
      </c>
      <c r="B21" s="99">
        <f t="shared" si="1"/>
        <v>203039149</v>
      </c>
      <c r="C21" s="548" t="str">
        <f t="shared" si="2"/>
        <v>31.03.2023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417</v>
      </c>
    </row>
    <row r="22" spans="1:8" ht="15.75">
      <c r="A22" s="99" t="str">
        <f t="shared" si="0"/>
        <v>Нео Лондон Капитал АД</v>
      </c>
      <c r="B22" s="99">
        <f t="shared" si="1"/>
        <v>203039149</v>
      </c>
      <c r="C22" s="548" t="str">
        <f t="shared" si="2"/>
        <v>31.03.2023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Нео Лондон Капитал АД</v>
      </c>
      <c r="B23" s="99">
        <f t="shared" si="1"/>
        <v>203039149</v>
      </c>
      <c r="C23" s="548" t="str">
        <f t="shared" si="2"/>
        <v>31.03.2023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Нео Лондон Капитал АД</v>
      </c>
      <c r="B24" s="99">
        <f t="shared" si="1"/>
        <v>203039149</v>
      </c>
      <c r="C24" s="548" t="str">
        <f t="shared" si="2"/>
        <v>31.03.2023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Нео Лондон Капитал АД</v>
      </c>
      <c r="B25" s="99">
        <f t="shared" si="1"/>
        <v>203039149</v>
      </c>
      <c r="C25" s="548" t="str">
        <f t="shared" si="2"/>
        <v>31.03.2023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Нео Лондон Капитал АД</v>
      </c>
      <c r="B26" s="99">
        <f t="shared" si="1"/>
        <v>203039149</v>
      </c>
      <c r="C26" s="548" t="str">
        <f t="shared" si="2"/>
        <v>31.03.2023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Нео Лондон Капитал АД</v>
      </c>
      <c r="B27" s="99">
        <f t="shared" si="1"/>
        <v>203039149</v>
      </c>
      <c r="C27" s="548" t="str">
        <f t="shared" si="2"/>
        <v>31.03.2023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Нео Лондон Капитал АД</v>
      </c>
      <c r="B28" s="99">
        <f t="shared" si="1"/>
        <v>203039149</v>
      </c>
      <c r="C28" s="548" t="str">
        <f t="shared" si="2"/>
        <v>31.03.2023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Нео Лондон Капитал АД</v>
      </c>
      <c r="B29" s="99">
        <f t="shared" si="1"/>
        <v>203039149</v>
      </c>
      <c r="C29" s="548" t="str">
        <f t="shared" si="2"/>
        <v>31.03.2023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Нео Лондон Капитал АД</v>
      </c>
      <c r="B30" s="99">
        <f t="shared" si="1"/>
        <v>203039149</v>
      </c>
      <c r="C30" s="548" t="str">
        <f t="shared" si="2"/>
        <v>31.03.2023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Нео Лондон Капитал АД</v>
      </c>
      <c r="B31" s="99">
        <f t="shared" si="1"/>
        <v>203039149</v>
      </c>
      <c r="C31" s="548" t="str">
        <f t="shared" si="2"/>
        <v>31.03.2023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Нео Лондон Капитал АД</v>
      </c>
      <c r="B32" s="99">
        <f t="shared" si="1"/>
        <v>203039149</v>
      </c>
      <c r="C32" s="548" t="str">
        <f t="shared" si="2"/>
        <v>31.03.2023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Нео Лондон Капитал АД</v>
      </c>
      <c r="B33" s="99">
        <f t="shared" si="1"/>
        <v>203039149</v>
      </c>
      <c r="C33" s="548" t="str">
        <f t="shared" si="2"/>
        <v>31.03.2023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Нео Лондон Капитал АД</v>
      </c>
      <c r="B34" s="99">
        <f t="shared" si="1"/>
        <v>203039149</v>
      </c>
      <c r="C34" s="548" t="str">
        <f t="shared" si="2"/>
        <v>31.03.2023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Нео Лондон Капитал АД</v>
      </c>
      <c r="B35" s="99">
        <f aca="true" t="shared" si="4" ref="B35:B66">pdeBulstat</f>
        <v>203039149</v>
      </c>
      <c r="C35" s="548" t="str">
        <f aca="true" t="shared" si="5" ref="C35:C66">endDate</f>
        <v>31.03.2023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916</v>
      </c>
    </row>
    <row r="36" spans="1:8" ht="15.75">
      <c r="A36" s="99" t="str">
        <f t="shared" si="3"/>
        <v>Нео Лондон Капитал АД</v>
      </c>
      <c r="B36" s="99">
        <f t="shared" si="4"/>
        <v>203039149</v>
      </c>
      <c r="C36" s="548" t="str">
        <f t="shared" si="5"/>
        <v>31.03.2023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Нео Лондон Капитал АД</v>
      </c>
      <c r="B37" s="99">
        <f t="shared" si="4"/>
        <v>203039149</v>
      </c>
      <c r="C37" s="548" t="str">
        <f t="shared" si="5"/>
        <v>31.03.2023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Нео Лондон Капитал АД</v>
      </c>
      <c r="B38" s="99">
        <f t="shared" si="4"/>
        <v>203039149</v>
      </c>
      <c r="C38" s="548" t="str">
        <f t="shared" si="5"/>
        <v>31.03.2023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916</v>
      </c>
    </row>
    <row r="39" spans="1:8" ht="15.75">
      <c r="A39" s="99" t="str">
        <f t="shared" si="3"/>
        <v>Нео Лондон Капитал АД</v>
      </c>
      <c r="B39" s="99">
        <f t="shared" si="4"/>
        <v>203039149</v>
      </c>
      <c r="C39" s="548" t="str">
        <f t="shared" si="5"/>
        <v>31.03.2023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Нео Лондон Капитал АД</v>
      </c>
      <c r="B40" s="99">
        <f t="shared" si="4"/>
        <v>203039149</v>
      </c>
      <c r="C40" s="548" t="str">
        <f t="shared" si="5"/>
        <v>31.03.2023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Нео Лондон Капитал АД</v>
      </c>
      <c r="B41" s="99">
        <f t="shared" si="4"/>
        <v>203039149</v>
      </c>
      <c r="C41" s="548" t="str">
        <f t="shared" si="5"/>
        <v>31.03.2023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73348</v>
      </c>
    </row>
    <row r="42" spans="1:8" ht="15.75">
      <c r="A42" s="99" t="str">
        <f t="shared" si="3"/>
        <v>Нео Лондон Капитал АД</v>
      </c>
      <c r="B42" s="99">
        <f t="shared" si="4"/>
        <v>203039149</v>
      </c>
      <c r="C42" s="548" t="str">
        <f t="shared" si="5"/>
        <v>31.03.2023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Нео Лондон Капитал АД</v>
      </c>
      <c r="B43" s="99">
        <f t="shared" si="4"/>
        <v>203039149</v>
      </c>
      <c r="C43" s="548" t="str">
        <f t="shared" si="5"/>
        <v>31.03.2023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Нео Лондон Капитал АД</v>
      </c>
      <c r="B44" s="99">
        <f t="shared" si="4"/>
        <v>203039149</v>
      </c>
      <c r="C44" s="548" t="str">
        <f t="shared" si="5"/>
        <v>31.03.2023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Нео Лондон Капитал АД</v>
      </c>
      <c r="B45" s="99">
        <f t="shared" si="4"/>
        <v>203039149</v>
      </c>
      <c r="C45" s="548" t="str">
        <f t="shared" si="5"/>
        <v>31.03.2023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Нео Лондон Капитал АД</v>
      </c>
      <c r="B46" s="99">
        <f t="shared" si="4"/>
        <v>203039149</v>
      </c>
      <c r="C46" s="548" t="str">
        <f t="shared" si="5"/>
        <v>31.03.2023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Нео Лондон Капитал АД</v>
      </c>
      <c r="B47" s="99">
        <f t="shared" si="4"/>
        <v>203039149</v>
      </c>
      <c r="C47" s="548" t="str">
        <f t="shared" si="5"/>
        <v>31.03.2023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Нео Лондон Капитал АД</v>
      </c>
      <c r="B48" s="99">
        <f t="shared" si="4"/>
        <v>203039149</v>
      </c>
      <c r="C48" s="548" t="str">
        <f t="shared" si="5"/>
        <v>31.03.2023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Нео Лондон Капитал АД</v>
      </c>
      <c r="B49" s="99">
        <f t="shared" si="4"/>
        <v>203039149</v>
      </c>
      <c r="C49" s="548" t="str">
        <f t="shared" si="5"/>
        <v>31.03.2023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Нео Лондон Капитал АД</v>
      </c>
      <c r="B50" s="99">
        <f t="shared" si="4"/>
        <v>203039149</v>
      </c>
      <c r="C50" s="548" t="str">
        <f t="shared" si="5"/>
        <v>31.03.2023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</v>
      </c>
    </row>
    <row r="51" spans="1:8" ht="15.75">
      <c r="A51" s="99" t="str">
        <f t="shared" si="3"/>
        <v>Нео Лондон Капитал АД</v>
      </c>
      <c r="B51" s="99">
        <f t="shared" si="4"/>
        <v>203039149</v>
      </c>
      <c r="C51" s="548" t="str">
        <f t="shared" si="5"/>
        <v>31.03.2023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1242</v>
      </c>
    </row>
    <row r="52" spans="1:8" ht="15.75">
      <c r="A52" s="99" t="str">
        <f t="shared" si="3"/>
        <v>Нео Лондон Капитал АД</v>
      </c>
      <c r="B52" s="99">
        <f t="shared" si="4"/>
        <v>203039149</v>
      </c>
      <c r="C52" s="548" t="str">
        <f t="shared" si="5"/>
        <v>31.03.2023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4817</v>
      </c>
    </row>
    <row r="53" spans="1:8" ht="15.75">
      <c r="A53" s="99" t="str">
        <f t="shared" si="3"/>
        <v>Нео Лондон Капитал АД</v>
      </c>
      <c r="B53" s="99">
        <f t="shared" si="4"/>
        <v>203039149</v>
      </c>
      <c r="C53" s="548" t="str">
        <f t="shared" si="5"/>
        <v>31.03.2023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Нео Лондон Капитал АД</v>
      </c>
      <c r="B54" s="99">
        <f t="shared" si="4"/>
        <v>203039149</v>
      </c>
      <c r="C54" s="548" t="str">
        <f t="shared" si="5"/>
        <v>31.03.2023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Нео Лондон Капитал АД</v>
      </c>
      <c r="B55" s="99">
        <f t="shared" si="4"/>
        <v>203039149</v>
      </c>
      <c r="C55" s="548" t="str">
        <f t="shared" si="5"/>
        <v>31.03.2023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Нео Лондон Капитал АД</v>
      </c>
      <c r="B56" s="99">
        <f t="shared" si="4"/>
        <v>203039149</v>
      </c>
      <c r="C56" s="548" t="str">
        <f t="shared" si="5"/>
        <v>31.03.2023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38</v>
      </c>
    </row>
    <row r="57" spans="1:8" ht="15.75">
      <c r="A57" s="99" t="str">
        <f t="shared" si="3"/>
        <v>Нео Лондон Капитал АД</v>
      </c>
      <c r="B57" s="99">
        <f t="shared" si="4"/>
        <v>203039149</v>
      </c>
      <c r="C57" s="548" t="str">
        <f t="shared" si="5"/>
        <v>31.03.2023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6150</v>
      </c>
    </row>
    <row r="58" spans="1:8" ht="15.75">
      <c r="A58" s="99" t="str">
        <f t="shared" si="3"/>
        <v>Нео Лондон Капитал АД</v>
      </c>
      <c r="B58" s="99">
        <f t="shared" si="4"/>
        <v>203039149</v>
      </c>
      <c r="C58" s="548" t="str">
        <f t="shared" si="5"/>
        <v>31.03.2023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56192</v>
      </c>
    </row>
    <row r="59" spans="1:8" ht="15.75">
      <c r="A59" s="99" t="str">
        <f t="shared" si="3"/>
        <v>Нео Лондон Капитал АД</v>
      </c>
      <c r="B59" s="99">
        <f t="shared" si="4"/>
        <v>203039149</v>
      </c>
      <c r="C59" s="548" t="str">
        <f t="shared" si="5"/>
        <v>31.03.2023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Нео Лондон Капитал АД</v>
      </c>
      <c r="B60" s="99">
        <f t="shared" si="4"/>
        <v>203039149</v>
      </c>
      <c r="C60" s="548" t="str">
        <f t="shared" si="5"/>
        <v>31.03.2023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Нео Лондон Капитал АД</v>
      </c>
      <c r="B61" s="99">
        <f t="shared" si="4"/>
        <v>203039149</v>
      </c>
      <c r="C61" s="548" t="str">
        <f t="shared" si="5"/>
        <v>31.03.2023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56192</v>
      </c>
    </row>
    <row r="62" spans="1:8" ht="15.75">
      <c r="A62" s="99" t="str">
        <f t="shared" si="3"/>
        <v>Нео Лондон Капитал АД</v>
      </c>
      <c r="B62" s="99">
        <f t="shared" si="4"/>
        <v>203039149</v>
      </c>
      <c r="C62" s="548" t="str">
        <f t="shared" si="5"/>
        <v>31.03.2023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Нео Лондон Капитал АД</v>
      </c>
      <c r="B63" s="99">
        <f t="shared" si="4"/>
        <v>203039149</v>
      </c>
      <c r="C63" s="548" t="str">
        <f t="shared" si="5"/>
        <v>31.03.2023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Нео Лондон Капитал АД</v>
      </c>
      <c r="B64" s="99">
        <f t="shared" si="4"/>
        <v>203039149</v>
      </c>
      <c r="C64" s="548" t="str">
        <f t="shared" si="5"/>
        <v>31.03.2023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56192</v>
      </c>
    </row>
    <row r="65" spans="1:8" ht="15.75">
      <c r="A65" s="99" t="str">
        <f t="shared" si="3"/>
        <v>Нео Лондон Капитал АД</v>
      </c>
      <c r="B65" s="99">
        <f t="shared" si="4"/>
        <v>203039149</v>
      </c>
      <c r="C65" s="548" t="str">
        <f t="shared" si="5"/>
        <v>31.03.2023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Нео Лондон Капитал АД</v>
      </c>
      <c r="B66" s="99">
        <f t="shared" si="4"/>
        <v>203039149</v>
      </c>
      <c r="C66" s="548" t="str">
        <f t="shared" si="5"/>
        <v>31.03.2023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107</v>
      </c>
    </row>
    <row r="67" spans="1:8" ht="15.75">
      <c r="A67" s="99" t="str">
        <f aca="true" t="shared" si="6" ref="A67:A98">pdeName</f>
        <v>Нео Лондон Капитал АД</v>
      </c>
      <c r="B67" s="99">
        <f aca="true" t="shared" si="7" ref="B67:B98">pdeBulstat</f>
        <v>203039149</v>
      </c>
      <c r="C67" s="548" t="str">
        <f aca="true" t="shared" si="8" ref="C67:C98">endDate</f>
        <v>31.03.2023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Нео Лондон Капитал АД</v>
      </c>
      <c r="B68" s="99">
        <f t="shared" si="7"/>
        <v>203039149</v>
      </c>
      <c r="C68" s="548" t="str">
        <f t="shared" si="8"/>
        <v>31.03.2023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Нео Лондон Капитал АД</v>
      </c>
      <c r="B69" s="99">
        <f t="shared" si="7"/>
        <v>203039149</v>
      </c>
      <c r="C69" s="548" t="str">
        <f t="shared" si="8"/>
        <v>31.03.2023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108</v>
      </c>
    </row>
    <row r="70" spans="1:8" ht="15.75">
      <c r="A70" s="99" t="str">
        <f t="shared" si="6"/>
        <v>Нео Лондон Капитал АД</v>
      </c>
      <c r="B70" s="99">
        <f t="shared" si="7"/>
        <v>203039149</v>
      </c>
      <c r="C70" s="548" t="str">
        <f t="shared" si="8"/>
        <v>31.03.2023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27</v>
      </c>
    </row>
    <row r="71" spans="1:8" ht="15.75">
      <c r="A71" s="99" t="str">
        <f t="shared" si="6"/>
        <v>Нео Лондон Капитал АД</v>
      </c>
      <c r="B71" s="99">
        <f t="shared" si="7"/>
        <v>203039149</v>
      </c>
      <c r="C71" s="548" t="str">
        <f t="shared" si="8"/>
        <v>31.03.2023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62477</v>
      </c>
    </row>
    <row r="72" spans="1:8" ht="15.75">
      <c r="A72" s="99" t="str">
        <f t="shared" si="6"/>
        <v>Нео Лондон Капитал АД</v>
      </c>
      <c r="B72" s="99">
        <f t="shared" si="7"/>
        <v>203039149</v>
      </c>
      <c r="C72" s="548" t="str">
        <f t="shared" si="8"/>
        <v>31.03.2023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135825</v>
      </c>
    </row>
    <row r="73" spans="1:8" ht="15.75">
      <c r="A73" s="99" t="str">
        <f t="shared" si="6"/>
        <v>Нео Лондон Капитал АД</v>
      </c>
      <c r="B73" s="99">
        <f t="shared" si="7"/>
        <v>203039149</v>
      </c>
      <c r="C73" s="548" t="str">
        <f t="shared" si="8"/>
        <v>31.03.2023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9995</v>
      </c>
    </row>
    <row r="74" spans="1:8" ht="15.75">
      <c r="A74" s="99" t="str">
        <f t="shared" si="6"/>
        <v>Нео Лондон Капитал АД</v>
      </c>
      <c r="B74" s="99">
        <f t="shared" si="7"/>
        <v>203039149</v>
      </c>
      <c r="C74" s="548" t="str">
        <f t="shared" si="8"/>
        <v>31.03.2023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9995</v>
      </c>
    </row>
    <row r="75" spans="1:8" ht="15.75">
      <c r="A75" s="99" t="str">
        <f t="shared" si="6"/>
        <v>Нео Лондон Капитал АД</v>
      </c>
      <c r="B75" s="99">
        <f t="shared" si="7"/>
        <v>203039149</v>
      </c>
      <c r="C75" s="548" t="str">
        <f t="shared" si="8"/>
        <v>31.03.2023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Нео Лондон Капитал АД</v>
      </c>
      <c r="B76" s="99">
        <f t="shared" si="7"/>
        <v>203039149</v>
      </c>
      <c r="C76" s="548" t="str">
        <f t="shared" si="8"/>
        <v>31.03.2023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Нео Лондон Капитал АД</v>
      </c>
      <c r="B77" s="99">
        <f t="shared" si="7"/>
        <v>203039149</v>
      </c>
      <c r="C77" s="548" t="str">
        <f t="shared" si="8"/>
        <v>31.03.2023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Нео Лондон Капитал АД</v>
      </c>
      <c r="B78" s="99">
        <f t="shared" si="7"/>
        <v>203039149</v>
      </c>
      <c r="C78" s="548" t="str">
        <f t="shared" si="8"/>
        <v>31.03.2023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Нео Лондон Капитал АД</v>
      </c>
      <c r="B79" s="99">
        <f t="shared" si="7"/>
        <v>203039149</v>
      </c>
      <c r="C79" s="548" t="str">
        <f t="shared" si="8"/>
        <v>31.03.2023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9995</v>
      </c>
    </row>
    <row r="80" spans="1:8" ht="15.75">
      <c r="A80" s="99" t="str">
        <f t="shared" si="6"/>
        <v>Нео Лондон Капитал АД</v>
      </c>
      <c r="B80" s="99">
        <f t="shared" si="7"/>
        <v>203039149</v>
      </c>
      <c r="C80" s="548" t="str">
        <f t="shared" si="8"/>
        <v>31.03.2023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Нео Лондон Капитал АД</v>
      </c>
      <c r="B81" s="99">
        <f t="shared" si="7"/>
        <v>203039149</v>
      </c>
      <c r="C81" s="548" t="str">
        <f t="shared" si="8"/>
        <v>31.03.2023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Нео Лондон Капитал АД</v>
      </c>
      <c r="B82" s="99">
        <f t="shared" si="7"/>
        <v>203039149</v>
      </c>
      <c r="C82" s="548" t="str">
        <f t="shared" si="8"/>
        <v>31.03.2023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999</v>
      </c>
    </row>
    <row r="83" spans="1:8" ht="15.75">
      <c r="A83" s="99" t="str">
        <f t="shared" si="6"/>
        <v>Нео Лондон Капитал АД</v>
      </c>
      <c r="B83" s="99">
        <f t="shared" si="7"/>
        <v>203039149</v>
      </c>
      <c r="C83" s="548" t="str">
        <f t="shared" si="8"/>
        <v>31.03.2023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999</v>
      </c>
    </row>
    <row r="84" spans="1:8" ht="15.75">
      <c r="A84" s="99" t="str">
        <f t="shared" si="6"/>
        <v>Нео Лондон Капитал АД</v>
      </c>
      <c r="B84" s="99">
        <f t="shared" si="7"/>
        <v>203039149</v>
      </c>
      <c r="C84" s="548" t="str">
        <f t="shared" si="8"/>
        <v>31.03.2023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Нео Лондон Капитал АД</v>
      </c>
      <c r="B85" s="99">
        <f t="shared" si="7"/>
        <v>203039149</v>
      </c>
      <c r="C85" s="548" t="str">
        <f t="shared" si="8"/>
        <v>31.03.2023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Нео Лондон Капитал АД</v>
      </c>
      <c r="B86" s="99">
        <f t="shared" si="7"/>
        <v>203039149</v>
      </c>
      <c r="C86" s="548" t="str">
        <f t="shared" si="8"/>
        <v>31.03.2023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999</v>
      </c>
    </row>
    <row r="87" spans="1:8" ht="15.75">
      <c r="A87" s="99" t="str">
        <f t="shared" si="6"/>
        <v>Нео Лондон Капитал АД</v>
      </c>
      <c r="B87" s="99">
        <f t="shared" si="7"/>
        <v>203039149</v>
      </c>
      <c r="C87" s="548" t="str">
        <f t="shared" si="8"/>
        <v>31.03.2023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8698</v>
      </c>
    </row>
    <row r="88" spans="1:8" ht="15.75">
      <c r="A88" s="99" t="str">
        <f t="shared" si="6"/>
        <v>Нео Лондон Капитал АД</v>
      </c>
      <c r="B88" s="99">
        <f t="shared" si="7"/>
        <v>203039149</v>
      </c>
      <c r="C88" s="548" t="str">
        <f t="shared" si="8"/>
        <v>31.03.2023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8698</v>
      </c>
    </row>
    <row r="89" spans="1:8" ht="15.75">
      <c r="A89" s="99" t="str">
        <f t="shared" si="6"/>
        <v>Нео Лондон Капитал АД</v>
      </c>
      <c r="B89" s="99">
        <f t="shared" si="7"/>
        <v>203039149</v>
      </c>
      <c r="C89" s="548" t="str">
        <f t="shared" si="8"/>
        <v>31.03.2023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Нео Лондон Капитал АД</v>
      </c>
      <c r="B90" s="99">
        <f t="shared" si="7"/>
        <v>203039149</v>
      </c>
      <c r="C90" s="548" t="str">
        <f t="shared" si="8"/>
        <v>31.03.2023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Нео Лондон Капитал АД</v>
      </c>
      <c r="B91" s="99">
        <f t="shared" si="7"/>
        <v>203039149</v>
      </c>
      <c r="C91" s="548" t="str">
        <f t="shared" si="8"/>
        <v>31.03.2023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192</v>
      </c>
    </row>
    <row r="92" spans="1:8" ht="15.75">
      <c r="A92" s="99" t="str">
        <f t="shared" si="6"/>
        <v>Нео Лондон Капитал АД</v>
      </c>
      <c r="B92" s="99">
        <f t="shared" si="7"/>
        <v>203039149</v>
      </c>
      <c r="C92" s="548" t="str">
        <f t="shared" si="8"/>
        <v>31.03.2023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Нео Лондон Капитал АД</v>
      </c>
      <c r="B93" s="99">
        <f t="shared" si="7"/>
        <v>203039149</v>
      </c>
      <c r="C93" s="548" t="str">
        <f t="shared" si="8"/>
        <v>31.03.2023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8890</v>
      </c>
    </row>
    <row r="94" spans="1:8" ht="15.75">
      <c r="A94" s="99" t="str">
        <f t="shared" si="6"/>
        <v>Нео Лондон Капитал АД</v>
      </c>
      <c r="B94" s="99">
        <f t="shared" si="7"/>
        <v>203039149</v>
      </c>
      <c r="C94" s="548" t="str">
        <f t="shared" si="8"/>
        <v>31.03.2023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19884</v>
      </c>
    </row>
    <row r="95" spans="1:8" ht="15.75">
      <c r="A95" s="99" t="str">
        <f t="shared" si="6"/>
        <v>Нео Лондон Капитал АД</v>
      </c>
      <c r="B95" s="99">
        <f t="shared" si="7"/>
        <v>203039149</v>
      </c>
      <c r="C95" s="548" t="str">
        <f t="shared" si="8"/>
        <v>31.03.2023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9672</v>
      </c>
    </row>
    <row r="96" spans="1:8" ht="15.75">
      <c r="A96" s="99" t="str">
        <f t="shared" si="6"/>
        <v>Нео Лондон Капитал АД</v>
      </c>
      <c r="B96" s="99">
        <f t="shared" si="7"/>
        <v>203039149</v>
      </c>
      <c r="C96" s="548" t="str">
        <f t="shared" si="8"/>
        <v>31.03.2023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Нео Лондон Капитал АД</v>
      </c>
      <c r="B97" s="99">
        <f t="shared" si="7"/>
        <v>203039149</v>
      </c>
      <c r="C97" s="548" t="str">
        <f t="shared" si="8"/>
        <v>31.03.2023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27271</v>
      </c>
    </row>
    <row r="98" spans="1:8" ht="15.75">
      <c r="A98" s="99" t="str">
        <f t="shared" si="6"/>
        <v>Нео Лондон Капитал АД</v>
      </c>
      <c r="B98" s="99">
        <f t="shared" si="7"/>
        <v>203039149</v>
      </c>
      <c r="C98" s="548" t="str">
        <f t="shared" si="8"/>
        <v>31.03.2023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Нео Лондон Капитал АД</v>
      </c>
      <c r="B99" s="99">
        <f aca="true" t="shared" si="10" ref="B99:B125">pdeBulstat</f>
        <v>203039149</v>
      </c>
      <c r="C99" s="548" t="str">
        <f aca="true" t="shared" si="11" ref="C99:C125">endDate</f>
        <v>31.03.2023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Нео Лондон Капитал АД</v>
      </c>
      <c r="B100" s="99">
        <f t="shared" si="10"/>
        <v>203039149</v>
      </c>
      <c r="C100" s="548" t="str">
        <f t="shared" si="11"/>
        <v>31.03.2023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17994</v>
      </c>
    </row>
    <row r="101" spans="1:8" ht="15.75">
      <c r="A101" s="99" t="str">
        <f t="shared" si="9"/>
        <v>Нео Лондон Капитал АД</v>
      </c>
      <c r="B101" s="99">
        <f t="shared" si="10"/>
        <v>203039149</v>
      </c>
      <c r="C101" s="548" t="str">
        <f t="shared" si="11"/>
        <v>31.03.2023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Нео Лондон Капитал АД</v>
      </c>
      <c r="B102" s="99">
        <f t="shared" si="10"/>
        <v>203039149</v>
      </c>
      <c r="C102" s="548" t="str">
        <f t="shared" si="11"/>
        <v>31.03.2023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45265</v>
      </c>
    </row>
    <row r="103" spans="1:8" ht="15.75">
      <c r="A103" s="99" t="str">
        <f t="shared" si="9"/>
        <v>Нео Лондон Капитал АД</v>
      </c>
      <c r="B103" s="99">
        <f t="shared" si="10"/>
        <v>203039149</v>
      </c>
      <c r="C103" s="548" t="str">
        <f t="shared" si="11"/>
        <v>31.03.2023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Нео Лондон Капитал АД</v>
      </c>
      <c r="B104" s="99">
        <f t="shared" si="10"/>
        <v>203039149</v>
      </c>
      <c r="C104" s="548" t="str">
        <f t="shared" si="11"/>
        <v>31.03.2023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Нео Лондон Капитал АД</v>
      </c>
      <c r="B105" s="99">
        <f t="shared" si="10"/>
        <v>203039149</v>
      </c>
      <c r="C105" s="548" t="str">
        <f t="shared" si="11"/>
        <v>31.03.2023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2116</v>
      </c>
    </row>
    <row r="106" spans="1:8" ht="15.75">
      <c r="A106" s="99" t="str">
        <f t="shared" si="9"/>
        <v>Нео Лондон Капитал АД</v>
      </c>
      <c r="B106" s="99">
        <f t="shared" si="10"/>
        <v>203039149</v>
      </c>
      <c r="C106" s="548" t="str">
        <f t="shared" si="11"/>
        <v>31.03.2023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Нео Лондон Капитал АД</v>
      </c>
      <c r="B107" s="99">
        <f t="shared" si="10"/>
        <v>203039149</v>
      </c>
      <c r="C107" s="548" t="str">
        <f t="shared" si="11"/>
        <v>31.03.2023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47381</v>
      </c>
    </row>
    <row r="108" spans="1:8" ht="15.75">
      <c r="A108" s="99" t="str">
        <f t="shared" si="9"/>
        <v>Нео Лондон Капитал АД</v>
      </c>
      <c r="B108" s="99">
        <f t="shared" si="10"/>
        <v>203039149</v>
      </c>
      <c r="C108" s="548" t="str">
        <f t="shared" si="11"/>
        <v>31.03.2023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1000</v>
      </c>
    </row>
    <row r="109" spans="1:8" ht="15.75">
      <c r="A109" s="99" t="str">
        <f t="shared" si="9"/>
        <v>Нео Лондон Капитал АД</v>
      </c>
      <c r="B109" s="99">
        <f t="shared" si="10"/>
        <v>203039149</v>
      </c>
      <c r="C109" s="548" t="str">
        <f t="shared" si="11"/>
        <v>31.03.2023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13937</v>
      </c>
    </row>
    <row r="110" spans="1:8" ht="15.75">
      <c r="A110" s="99" t="str">
        <f t="shared" si="9"/>
        <v>Нео Лондон Капитал АД</v>
      </c>
      <c r="B110" s="99">
        <f t="shared" si="10"/>
        <v>203039149</v>
      </c>
      <c r="C110" s="548" t="str">
        <f t="shared" si="11"/>
        <v>31.03.2023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43937</v>
      </c>
    </row>
    <row r="111" spans="1:8" ht="15.75">
      <c r="A111" s="99" t="str">
        <f t="shared" si="9"/>
        <v>Нео Лондон Капитал АД</v>
      </c>
      <c r="B111" s="99">
        <f t="shared" si="10"/>
        <v>203039149</v>
      </c>
      <c r="C111" s="548" t="str">
        <f t="shared" si="11"/>
        <v>31.03.2023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Нео Лондон Капитал АД</v>
      </c>
      <c r="B112" s="99">
        <f t="shared" si="10"/>
        <v>203039149</v>
      </c>
      <c r="C112" s="548" t="str">
        <f t="shared" si="11"/>
        <v>31.03.2023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13001</v>
      </c>
    </row>
    <row r="113" spans="1:8" ht="15.75">
      <c r="A113" s="99" t="str">
        <f t="shared" si="9"/>
        <v>Нео Лондон Капитал АД</v>
      </c>
      <c r="B113" s="99">
        <f t="shared" si="10"/>
        <v>203039149</v>
      </c>
      <c r="C113" s="548" t="str">
        <f t="shared" si="11"/>
        <v>31.03.2023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165</v>
      </c>
    </row>
    <row r="114" spans="1:8" ht="15.75">
      <c r="A114" s="99" t="str">
        <f t="shared" si="9"/>
        <v>Нео Лондон Капитал АД</v>
      </c>
      <c r="B114" s="99">
        <f t="shared" si="10"/>
        <v>203039149</v>
      </c>
      <c r="C114" s="548" t="str">
        <f t="shared" si="11"/>
        <v>31.03.2023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30660</v>
      </c>
    </row>
    <row r="115" spans="1:8" ht="15.75">
      <c r="A115" s="99" t="str">
        <f t="shared" si="9"/>
        <v>Нео Лондон Капитал АД</v>
      </c>
      <c r="B115" s="99">
        <f t="shared" si="10"/>
        <v>203039149</v>
      </c>
      <c r="C115" s="548" t="str">
        <f t="shared" si="11"/>
        <v>31.03.2023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</v>
      </c>
    </row>
    <row r="116" spans="1:8" ht="15.75">
      <c r="A116" s="99" t="str">
        <f t="shared" si="9"/>
        <v>Нео Лондон Капитал АД</v>
      </c>
      <c r="B116" s="99">
        <f t="shared" si="10"/>
        <v>203039149</v>
      </c>
      <c r="C116" s="548" t="str">
        <f t="shared" si="11"/>
        <v>31.03.2023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Нео Лондон Капитал АД</v>
      </c>
      <c r="B117" s="99">
        <f t="shared" si="10"/>
        <v>203039149</v>
      </c>
      <c r="C117" s="548" t="str">
        <f t="shared" si="11"/>
        <v>31.03.2023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92</v>
      </c>
    </row>
    <row r="118" spans="1:8" ht="15.75">
      <c r="A118" s="99" t="str">
        <f t="shared" si="9"/>
        <v>Нео Лондон Капитал АД</v>
      </c>
      <c r="B118" s="99">
        <f t="shared" si="10"/>
        <v>203039149</v>
      </c>
      <c r="C118" s="548" t="str">
        <f t="shared" si="11"/>
        <v>31.03.2023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Нео Лондон Капитал АД</v>
      </c>
      <c r="B119" s="99">
        <f t="shared" si="10"/>
        <v>203039149</v>
      </c>
      <c r="C119" s="548" t="str">
        <f t="shared" si="11"/>
        <v>31.03.2023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Нео Лондон Капитал АД</v>
      </c>
      <c r="B120" s="99">
        <f t="shared" si="10"/>
        <v>203039149</v>
      </c>
      <c r="C120" s="548" t="str">
        <f t="shared" si="11"/>
        <v>31.03.2023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58888</v>
      </c>
    </row>
    <row r="121" spans="1:8" ht="15.75">
      <c r="A121" s="99" t="str">
        <f t="shared" si="9"/>
        <v>Нео Лондон Капитал АД</v>
      </c>
      <c r="B121" s="99">
        <f t="shared" si="10"/>
        <v>203039149</v>
      </c>
      <c r="C121" s="548" t="str">
        <f t="shared" si="11"/>
        <v>31.03.2023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Нео Лондон Капитал АД</v>
      </c>
      <c r="B122" s="99">
        <f t="shared" si="10"/>
        <v>203039149</v>
      </c>
      <c r="C122" s="548" t="str">
        <f t="shared" si="11"/>
        <v>31.03.2023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Нео Лондон Капитал АД</v>
      </c>
      <c r="B123" s="99">
        <f t="shared" si="10"/>
        <v>203039149</v>
      </c>
      <c r="C123" s="548" t="str">
        <f t="shared" si="11"/>
        <v>31.03.2023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Нео Лондон Капитал АД</v>
      </c>
      <c r="B124" s="99">
        <f t="shared" si="10"/>
        <v>203039149</v>
      </c>
      <c r="C124" s="548" t="str">
        <f t="shared" si="11"/>
        <v>31.03.2023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58888</v>
      </c>
    </row>
    <row r="125" spans="1:8" ht="15.75">
      <c r="A125" s="99" t="str">
        <f t="shared" si="9"/>
        <v>Нео Лондон Капитал АД</v>
      </c>
      <c r="B125" s="99">
        <f t="shared" si="10"/>
        <v>203039149</v>
      </c>
      <c r="C125" s="548" t="str">
        <f t="shared" si="11"/>
        <v>31.03.2023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135825</v>
      </c>
    </row>
    <row r="126" spans="3:6" s="482" customFormat="1" ht="15.75">
      <c r="C126" s="547"/>
      <c r="F126" s="486" t="s">
        <v>827</v>
      </c>
    </row>
    <row r="127" spans="1:8" ht="15.75">
      <c r="A127" s="99" t="str">
        <f aca="true" t="shared" si="12" ref="A127:A158">pdeName</f>
        <v>Нео Лондон Капитал АД</v>
      </c>
      <c r="B127" s="99">
        <f aca="true" t="shared" si="13" ref="B127:B158">pdeBulstat</f>
        <v>203039149</v>
      </c>
      <c r="C127" s="548" t="str">
        <f aca="true" t="shared" si="14" ref="C127:C158">endDate</f>
        <v>31.03.2023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4</v>
      </c>
    </row>
    <row r="128" spans="1:8" ht="15.75">
      <c r="A128" s="99" t="str">
        <f t="shared" si="12"/>
        <v>Нео Лондон Капитал АД</v>
      </c>
      <c r="B128" s="99">
        <f t="shared" si="13"/>
        <v>203039149</v>
      </c>
      <c r="C128" s="548" t="str">
        <f t="shared" si="14"/>
        <v>31.03.2023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69</v>
      </c>
    </row>
    <row r="129" spans="1:8" ht="15.75">
      <c r="A129" s="99" t="str">
        <f t="shared" si="12"/>
        <v>Нео Лондон Капитал АД</v>
      </c>
      <c r="B129" s="99">
        <f t="shared" si="13"/>
        <v>203039149</v>
      </c>
      <c r="C129" s="548" t="str">
        <f t="shared" si="14"/>
        <v>31.03.2023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</v>
      </c>
    </row>
    <row r="130" spans="1:8" ht="15.75">
      <c r="A130" s="99" t="str">
        <f t="shared" si="12"/>
        <v>Нео Лондон Капитал АД</v>
      </c>
      <c r="B130" s="99">
        <f t="shared" si="13"/>
        <v>203039149</v>
      </c>
      <c r="C130" s="548" t="str">
        <f t="shared" si="14"/>
        <v>31.03.2023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40</v>
      </c>
    </row>
    <row r="131" spans="1:8" ht="15.75">
      <c r="A131" s="99" t="str">
        <f t="shared" si="12"/>
        <v>Нео Лондон Капитал АД</v>
      </c>
      <c r="B131" s="99">
        <f t="shared" si="13"/>
        <v>203039149</v>
      </c>
      <c r="C131" s="548" t="str">
        <f t="shared" si="14"/>
        <v>31.03.2023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9</v>
      </c>
    </row>
    <row r="132" spans="1:8" ht="15.75">
      <c r="A132" s="99" t="str">
        <f t="shared" si="12"/>
        <v>Нео Лондон Капитал АД</v>
      </c>
      <c r="B132" s="99">
        <f t="shared" si="13"/>
        <v>203039149</v>
      </c>
      <c r="C132" s="548" t="str">
        <f t="shared" si="14"/>
        <v>31.03.2023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Нео Лондон Капитал АД</v>
      </c>
      <c r="B133" s="99">
        <f t="shared" si="13"/>
        <v>203039149</v>
      </c>
      <c r="C133" s="548" t="str">
        <f t="shared" si="14"/>
        <v>31.03.2023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Нео Лондон Капитал АД</v>
      </c>
      <c r="B134" s="99">
        <f t="shared" si="13"/>
        <v>203039149</v>
      </c>
      <c r="C134" s="548" t="str">
        <f t="shared" si="14"/>
        <v>31.03.2023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101</v>
      </c>
    </row>
    <row r="135" spans="1:8" ht="15.75">
      <c r="A135" s="99" t="str">
        <f t="shared" si="12"/>
        <v>Нео Лондон Капитал АД</v>
      </c>
      <c r="B135" s="99">
        <f t="shared" si="13"/>
        <v>203039149</v>
      </c>
      <c r="C135" s="548" t="str">
        <f t="shared" si="14"/>
        <v>31.03.2023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Нео Лондон Капитал АД</v>
      </c>
      <c r="B136" s="99">
        <f t="shared" si="13"/>
        <v>203039149</v>
      </c>
      <c r="C136" s="548" t="str">
        <f t="shared" si="14"/>
        <v>31.03.2023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Нео Лондон Капитал АД</v>
      </c>
      <c r="B137" s="99">
        <f t="shared" si="13"/>
        <v>203039149</v>
      </c>
      <c r="C137" s="548" t="str">
        <f t="shared" si="14"/>
        <v>31.03.2023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224</v>
      </c>
    </row>
    <row r="138" spans="1:8" ht="15.75">
      <c r="A138" s="99" t="str">
        <f t="shared" si="12"/>
        <v>Нео Лондон Капитал АД</v>
      </c>
      <c r="B138" s="99">
        <f t="shared" si="13"/>
        <v>203039149</v>
      </c>
      <c r="C138" s="548" t="str">
        <f t="shared" si="14"/>
        <v>31.03.2023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744</v>
      </c>
    </row>
    <row r="139" spans="1:8" ht="15.75">
      <c r="A139" s="99" t="str">
        <f t="shared" si="12"/>
        <v>Нео Лондон Капитал АД</v>
      </c>
      <c r="B139" s="99">
        <f t="shared" si="13"/>
        <v>203039149</v>
      </c>
      <c r="C139" s="548" t="str">
        <f t="shared" si="14"/>
        <v>31.03.2023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0</v>
      </c>
    </row>
    <row r="140" spans="1:8" ht="15.75">
      <c r="A140" s="99" t="str">
        <f t="shared" si="12"/>
        <v>Нео Лондон Капитал АД</v>
      </c>
      <c r="B140" s="99">
        <f t="shared" si="13"/>
        <v>203039149</v>
      </c>
      <c r="C140" s="548" t="str">
        <f t="shared" si="14"/>
        <v>31.03.2023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Нео Лондон Капитал АД</v>
      </c>
      <c r="B141" s="99">
        <f t="shared" si="13"/>
        <v>203039149</v>
      </c>
      <c r="C141" s="548" t="str">
        <f t="shared" si="14"/>
        <v>31.03.2023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91</v>
      </c>
    </row>
    <row r="142" spans="1:8" ht="15.75">
      <c r="A142" s="99" t="str">
        <f t="shared" si="12"/>
        <v>Нео Лондон Капитал АД</v>
      </c>
      <c r="B142" s="99">
        <f t="shared" si="13"/>
        <v>203039149</v>
      </c>
      <c r="C142" s="548" t="str">
        <f t="shared" si="14"/>
        <v>31.03.2023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835</v>
      </c>
    </row>
    <row r="143" spans="1:8" ht="15.75">
      <c r="A143" s="99" t="str">
        <f t="shared" si="12"/>
        <v>Нео Лондон Капитал АД</v>
      </c>
      <c r="B143" s="99">
        <f t="shared" si="13"/>
        <v>203039149</v>
      </c>
      <c r="C143" s="548" t="str">
        <f t="shared" si="14"/>
        <v>31.03.2023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1059</v>
      </c>
    </row>
    <row r="144" spans="1:8" ht="15.75">
      <c r="A144" s="99" t="str">
        <f t="shared" si="12"/>
        <v>Нео Лондон Капитал АД</v>
      </c>
      <c r="B144" s="99">
        <f t="shared" si="13"/>
        <v>203039149</v>
      </c>
      <c r="C144" s="548" t="str">
        <f t="shared" si="14"/>
        <v>31.03.2023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302</v>
      </c>
    </row>
    <row r="145" spans="1:8" ht="15.75">
      <c r="A145" s="99" t="str">
        <f t="shared" si="12"/>
        <v>Нео Лондон Капитал АД</v>
      </c>
      <c r="B145" s="99">
        <f t="shared" si="13"/>
        <v>203039149</v>
      </c>
      <c r="C145" s="548" t="str">
        <f t="shared" si="14"/>
        <v>31.03.2023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Нео Лондон Капитал АД</v>
      </c>
      <c r="B146" s="99">
        <f t="shared" si="13"/>
        <v>203039149</v>
      </c>
      <c r="C146" s="548" t="str">
        <f t="shared" si="14"/>
        <v>31.03.2023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Нео Лондон Капитал АД</v>
      </c>
      <c r="B147" s="99">
        <f t="shared" si="13"/>
        <v>203039149</v>
      </c>
      <c r="C147" s="548" t="str">
        <f t="shared" si="14"/>
        <v>31.03.2023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1059</v>
      </c>
    </row>
    <row r="148" spans="1:8" ht="15.75">
      <c r="A148" s="99" t="str">
        <f t="shared" si="12"/>
        <v>Нео Лондон Капитал АД</v>
      </c>
      <c r="B148" s="99">
        <f t="shared" si="13"/>
        <v>203039149</v>
      </c>
      <c r="C148" s="548" t="str">
        <f t="shared" si="14"/>
        <v>31.03.2023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302</v>
      </c>
    </row>
    <row r="149" spans="1:8" ht="15.75">
      <c r="A149" s="99" t="str">
        <f t="shared" si="12"/>
        <v>Нео Лондон Капитал АД</v>
      </c>
      <c r="B149" s="99">
        <f t="shared" si="13"/>
        <v>203039149</v>
      </c>
      <c r="C149" s="548" t="str">
        <f t="shared" si="14"/>
        <v>31.03.2023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62</v>
      </c>
    </row>
    <row r="150" spans="1:8" ht="15.75">
      <c r="A150" s="99" t="str">
        <f t="shared" si="12"/>
        <v>Нео Лондон Капитал АД</v>
      </c>
      <c r="B150" s="99">
        <f t="shared" si="13"/>
        <v>203039149</v>
      </c>
      <c r="C150" s="548" t="str">
        <f t="shared" si="14"/>
        <v>31.03.2023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0</v>
      </c>
    </row>
    <row r="151" spans="1:8" ht="15.75">
      <c r="A151" s="99" t="str">
        <f t="shared" si="12"/>
        <v>Нео Лондон Капитал АД</v>
      </c>
      <c r="B151" s="99">
        <f t="shared" si="13"/>
        <v>203039149</v>
      </c>
      <c r="C151" s="548" t="str">
        <f t="shared" si="14"/>
        <v>31.03.2023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62</v>
      </c>
    </row>
    <row r="152" spans="1:8" ht="15.75">
      <c r="A152" s="99" t="str">
        <f t="shared" si="12"/>
        <v>Нео Лондон Капитал АД</v>
      </c>
      <c r="B152" s="99">
        <f t="shared" si="13"/>
        <v>203039149</v>
      </c>
      <c r="C152" s="548" t="str">
        <f t="shared" si="14"/>
        <v>31.03.2023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Нео Лондон Капитал АД</v>
      </c>
      <c r="B153" s="99">
        <f t="shared" si="13"/>
        <v>203039149</v>
      </c>
      <c r="C153" s="548" t="str">
        <f t="shared" si="14"/>
        <v>31.03.2023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240</v>
      </c>
    </row>
    <row r="154" spans="1:8" ht="15.75">
      <c r="A154" s="99" t="str">
        <f t="shared" si="12"/>
        <v>Нео Лондон Капитал АД</v>
      </c>
      <c r="B154" s="99">
        <f t="shared" si="13"/>
        <v>203039149</v>
      </c>
      <c r="C154" s="548" t="str">
        <f t="shared" si="14"/>
        <v>31.03.2023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48</v>
      </c>
    </row>
    <row r="155" spans="1:8" ht="15.75">
      <c r="A155" s="99" t="str">
        <f t="shared" si="12"/>
        <v>Нео Лондон Капитал АД</v>
      </c>
      <c r="B155" s="99">
        <f t="shared" si="13"/>
        <v>203039149</v>
      </c>
      <c r="C155" s="548" t="str">
        <f t="shared" si="14"/>
        <v>31.03.2023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192</v>
      </c>
    </row>
    <row r="156" spans="1:8" ht="15.75">
      <c r="A156" s="99" t="str">
        <f t="shared" si="12"/>
        <v>Нео Лондон Капитал АД</v>
      </c>
      <c r="B156" s="99">
        <f t="shared" si="13"/>
        <v>203039149</v>
      </c>
      <c r="C156" s="548" t="str">
        <f t="shared" si="14"/>
        <v>31.03.2023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1361</v>
      </c>
    </row>
    <row r="157" spans="1:8" ht="15.75">
      <c r="A157" s="99" t="str">
        <f t="shared" si="12"/>
        <v>Нео Лондон Капитал АД</v>
      </c>
      <c r="B157" s="99">
        <f t="shared" si="13"/>
        <v>203039149</v>
      </c>
      <c r="C157" s="548" t="str">
        <f t="shared" si="14"/>
        <v>31.03.2023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Нео Лондон Капитал АД</v>
      </c>
      <c r="B158" s="99">
        <f t="shared" si="13"/>
        <v>203039149</v>
      </c>
      <c r="C158" s="548" t="str">
        <f t="shared" si="14"/>
        <v>31.03.2023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Нео Лондон Капитал АД</v>
      </c>
      <c r="B159" s="99">
        <f aca="true" t="shared" si="16" ref="B159:B179">pdeBulstat</f>
        <v>203039149</v>
      </c>
      <c r="C159" s="548" t="str">
        <f aca="true" t="shared" si="17" ref="C159:C179">endDate</f>
        <v>31.03.2023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143</v>
      </c>
    </row>
    <row r="160" spans="1:8" ht="15.75">
      <c r="A160" s="99" t="str">
        <f t="shared" si="15"/>
        <v>Нео Лондон Капитал АД</v>
      </c>
      <c r="B160" s="99">
        <f t="shared" si="16"/>
        <v>203039149</v>
      </c>
      <c r="C160" s="548" t="str">
        <f t="shared" si="17"/>
        <v>31.03.2023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519</v>
      </c>
    </row>
    <row r="161" spans="1:8" ht="15.75">
      <c r="A161" s="99" t="str">
        <f t="shared" si="15"/>
        <v>Нео Лондон Капитал АД</v>
      </c>
      <c r="B161" s="99">
        <f t="shared" si="16"/>
        <v>203039149</v>
      </c>
      <c r="C161" s="548" t="str">
        <f t="shared" si="17"/>
        <v>31.03.2023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662</v>
      </c>
    </row>
    <row r="162" spans="1:8" ht="15.75">
      <c r="A162" s="99" t="str">
        <f t="shared" si="15"/>
        <v>Нео Лондон Капитал АД</v>
      </c>
      <c r="B162" s="99">
        <f t="shared" si="16"/>
        <v>203039149</v>
      </c>
      <c r="C162" s="548" t="str">
        <f t="shared" si="17"/>
        <v>31.03.2023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Нео Лондон Капитал АД</v>
      </c>
      <c r="B163" s="99">
        <f t="shared" si="16"/>
        <v>203039149</v>
      </c>
      <c r="C163" s="548" t="str">
        <f t="shared" si="17"/>
        <v>31.03.2023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Нео Лондон Капитал АД</v>
      </c>
      <c r="B164" s="99">
        <f t="shared" si="16"/>
        <v>203039149</v>
      </c>
      <c r="C164" s="548" t="str">
        <f t="shared" si="17"/>
        <v>31.03.2023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60</v>
      </c>
    </row>
    <row r="165" spans="1:8" ht="15.75">
      <c r="A165" s="99" t="str">
        <f t="shared" si="15"/>
        <v>Нео Лондон Капитал АД</v>
      </c>
      <c r="B165" s="99">
        <f t="shared" si="16"/>
        <v>203039149</v>
      </c>
      <c r="C165" s="548" t="str">
        <f t="shared" si="17"/>
        <v>31.03.2023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Нео Лондон Капитал АД</v>
      </c>
      <c r="B166" s="99">
        <f t="shared" si="16"/>
        <v>203039149</v>
      </c>
      <c r="C166" s="548" t="str">
        <f t="shared" si="17"/>
        <v>31.03.2023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Нео Лондон Капитал АД</v>
      </c>
      <c r="B167" s="99">
        <f t="shared" si="16"/>
        <v>203039149</v>
      </c>
      <c r="C167" s="548" t="str">
        <f t="shared" si="17"/>
        <v>31.03.2023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Нео Лондон Капитал АД</v>
      </c>
      <c r="B168" s="99">
        <f t="shared" si="16"/>
        <v>203039149</v>
      </c>
      <c r="C168" s="548" t="str">
        <f t="shared" si="17"/>
        <v>31.03.2023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639</v>
      </c>
    </row>
    <row r="169" spans="1:8" ht="15.75">
      <c r="A169" s="99" t="str">
        <f t="shared" si="15"/>
        <v>Нео Лондон Капитал АД</v>
      </c>
      <c r="B169" s="99">
        <f t="shared" si="16"/>
        <v>203039149</v>
      </c>
      <c r="C169" s="548" t="str">
        <f t="shared" si="17"/>
        <v>31.03.2023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699</v>
      </c>
    </row>
    <row r="170" spans="1:8" ht="15.75">
      <c r="A170" s="99" t="str">
        <f t="shared" si="15"/>
        <v>Нео Лондон Капитал АД</v>
      </c>
      <c r="B170" s="99">
        <f t="shared" si="16"/>
        <v>203039149</v>
      </c>
      <c r="C170" s="548" t="str">
        <f t="shared" si="17"/>
        <v>31.03.2023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1361</v>
      </c>
    </row>
    <row r="171" spans="1:8" ht="15.75">
      <c r="A171" s="99" t="str">
        <f t="shared" si="15"/>
        <v>Нео Лондон Капитал АД</v>
      </c>
      <c r="B171" s="99">
        <f t="shared" si="16"/>
        <v>203039149</v>
      </c>
      <c r="C171" s="548" t="str">
        <f t="shared" si="17"/>
        <v>31.03.2023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Нео Лондон Капитал АД</v>
      </c>
      <c r="B172" s="99">
        <f t="shared" si="16"/>
        <v>203039149</v>
      </c>
      <c r="C172" s="548" t="str">
        <f t="shared" si="17"/>
        <v>31.03.2023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Нео Лондон Капитал АД</v>
      </c>
      <c r="B173" s="99">
        <f t="shared" si="16"/>
        <v>203039149</v>
      </c>
      <c r="C173" s="548" t="str">
        <f t="shared" si="17"/>
        <v>31.03.2023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Нео Лондон Капитал АД</v>
      </c>
      <c r="B174" s="99">
        <f t="shared" si="16"/>
        <v>203039149</v>
      </c>
      <c r="C174" s="548" t="str">
        <f t="shared" si="17"/>
        <v>31.03.2023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1361</v>
      </c>
    </row>
    <row r="175" spans="1:8" ht="15.75">
      <c r="A175" s="99" t="str">
        <f t="shared" si="15"/>
        <v>Нео Лондон Капитал АД</v>
      </c>
      <c r="B175" s="99">
        <f t="shared" si="16"/>
        <v>203039149</v>
      </c>
      <c r="C175" s="548" t="str">
        <f t="shared" si="17"/>
        <v>31.03.2023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Нео Лондон Капитал АД</v>
      </c>
      <c r="B176" s="99">
        <f t="shared" si="16"/>
        <v>203039149</v>
      </c>
      <c r="C176" s="548" t="str">
        <f t="shared" si="17"/>
        <v>31.03.2023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Нео Лондон Капитал АД</v>
      </c>
      <c r="B177" s="99">
        <f t="shared" si="16"/>
        <v>203039149</v>
      </c>
      <c r="C177" s="548" t="str">
        <f t="shared" si="17"/>
        <v>31.03.2023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Нео Лондон Капитал АД</v>
      </c>
      <c r="B178" s="99">
        <f t="shared" si="16"/>
        <v>203039149</v>
      </c>
      <c r="C178" s="548" t="str">
        <f t="shared" si="17"/>
        <v>31.03.2023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Нео Лондон Капитал АД</v>
      </c>
      <c r="B179" s="99">
        <f t="shared" si="16"/>
        <v>203039149</v>
      </c>
      <c r="C179" s="548" t="str">
        <f t="shared" si="17"/>
        <v>31.03.2023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1361</v>
      </c>
    </row>
    <row r="180" spans="3:6" s="482" customFormat="1" ht="15.75">
      <c r="C180" s="547"/>
      <c r="F180" s="486" t="s">
        <v>831</v>
      </c>
    </row>
    <row r="181" spans="1:8" ht="15.75">
      <c r="A181" s="99" t="str">
        <f aca="true" t="shared" si="18" ref="A181:A216">pdeName</f>
        <v>Нео Лондон Капитал АД</v>
      </c>
      <c r="B181" s="99">
        <f aca="true" t="shared" si="19" ref="B181:B216">pdeBulstat</f>
        <v>203039149</v>
      </c>
      <c r="C181" s="548" t="str">
        <f aca="true" t="shared" si="20" ref="C181:C216">endDate</f>
        <v>31.03.2023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1905</v>
      </c>
    </row>
    <row r="182" spans="1:8" ht="15.75">
      <c r="A182" s="99" t="str">
        <f t="shared" si="18"/>
        <v>Нео Лондон Капитал АД</v>
      </c>
      <c r="B182" s="99">
        <f t="shared" si="19"/>
        <v>203039149</v>
      </c>
      <c r="C182" s="548" t="str">
        <f t="shared" si="20"/>
        <v>31.03.2023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-398</v>
      </c>
    </row>
    <row r="183" spans="1:8" ht="15.75">
      <c r="A183" s="99" t="str">
        <f t="shared" si="18"/>
        <v>Нео Лондон Капитал АД</v>
      </c>
      <c r="B183" s="99">
        <f t="shared" si="19"/>
        <v>203039149</v>
      </c>
      <c r="C183" s="548" t="str">
        <f t="shared" si="20"/>
        <v>31.03.2023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48</v>
      </c>
    </row>
    <row r="184" spans="1:8" ht="15.75">
      <c r="A184" s="99" t="str">
        <f t="shared" si="18"/>
        <v>Нео Лондон Капитал АД</v>
      </c>
      <c r="B184" s="99">
        <f t="shared" si="19"/>
        <v>203039149</v>
      </c>
      <c r="C184" s="548" t="str">
        <f t="shared" si="20"/>
        <v>31.03.2023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-48</v>
      </c>
    </row>
    <row r="185" spans="1:8" ht="15.75">
      <c r="A185" s="99" t="str">
        <f t="shared" si="18"/>
        <v>Нео Лондон Капитал АД</v>
      </c>
      <c r="B185" s="99">
        <f t="shared" si="19"/>
        <v>203039149</v>
      </c>
      <c r="C185" s="548" t="str">
        <f t="shared" si="20"/>
        <v>31.03.2023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-158</v>
      </c>
    </row>
    <row r="186" spans="1:8" ht="15.75">
      <c r="A186" s="99" t="str">
        <f t="shared" si="18"/>
        <v>Нео Лондон Капитал АД</v>
      </c>
      <c r="B186" s="99">
        <f t="shared" si="19"/>
        <v>203039149</v>
      </c>
      <c r="C186" s="548" t="str">
        <f t="shared" si="20"/>
        <v>31.03.2023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Нео Лондон Капитал АД</v>
      </c>
      <c r="B187" s="99">
        <f t="shared" si="19"/>
        <v>203039149</v>
      </c>
      <c r="C187" s="548" t="str">
        <f t="shared" si="20"/>
        <v>31.03.2023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Нео Лондон Капитал АД</v>
      </c>
      <c r="B188" s="99">
        <f t="shared" si="19"/>
        <v>203039149</v>
      </c>
      <c r="C188" s="548" t="str">
        <f t="shared" si="20"/>
        <v>31.03.2023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Нео Лондон Капитал АД</v>
      </c>
      <c r="B189" s="99">
        <f t="shared" si="19"/>
        <v>203039149</v>
      </c>
      <c r="C189" s="548" t="str">
        <f t="shared" si="20"/>
        <v>31.03.2023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Нео Лондон Капитал АД</v>
      </c>
      <c r="B190" s="99">
        <f t="shared" si="19"/>
        <v>203039149</v>
      </c>
      <c r="C190" s="548" t="str">
        <f t="shared" si="20"/>
        <v>31.03.2023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16</v>
      </c>
    </row>
    <row r="191" spans="1:8" ht="15.75">
      <c r="A191" s="99" t="str">
        <f t="shared" si="18"/>
        <v>Нео Лондон Капитал АД</v>
      </c>
      <c r="B191" s="99">
        <f t="shared" si="19"/>
        <v>203039149</v>
      </c>
      <c r="C191" s="548" t="str">
        <f t="shared" si="20"/>
        <v>31.03.2023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1365</v>
      </c>
    </row>
    <row r="192" spans="1:8" ht="15.75">
      <c r="A192" s="99" t="str">
        <f t="shared" si="18"/>
        <v>Нео Лондон Капитал АД</v>
      </c>
      <c r="B192" s="99">
        <f t="shared" si="19"/>
        <v>203039149</v>
      </c>
      <c r="C192" s="548" t="str">
        <f t="shared" si="20"/>
        <v>31.03.2023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0</v>
      </c>
    </row>
    <row r="193" spans="1:8" ht="15.75">
      <c r="A193" s="99" t="str">
        <f t="shared" si="18"/>
        <v>Нео Лондон Капитал АД</v>
      </c>
      <c r="B193" s="99">
        <f t="shared" si="19"/>
        <v>203039149</v>
      </c>
      <c r="C193" s="548" t="str">
        <f t="shared" si="20"/>
        <v>31.03.2023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Нео Лондон Капитал АД</v>
      </c>
      <c r="B194" s="99">
        <f t="shared" si="19"/>
        <v>203039149</v>
      </c>
      <c r="C194" s="548" t="str">
        <f t="shared" si="20"/>
        <v>31.03.2023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0</v>
      </c>
    </row>
    <row r="195" spans="1:8" ht="15.75">
      <c r="A195" s="99" t="str">
        <f t="shared" si="18"/>
        <v>Нео Лондон Капитал АД</v>
      </c>
      <c r="B195" s="99">
        <f t="shared" si="19"/>
        <v>203039149</v>
      </c>
      <c r="C195" s="548" t="str">
        <f t="shared" si="20"/>
        <v>31.03.2023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Нео Лондон Капитал АД</v>
      </c>
      <c r="B196" s="99">
        <f t="shared" si="19"/>
        <v>203039149</v>
      </c>
      <c r="C196" s="548" t="str">
        <f t="shared" si="20"/>
        <v>31.03.2023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0</v>
      </c>
    </row>
    <row r="197" spans="1:8" ht="15.75">
      <c r="A197" s="99" t="str">
        <f t="shared" si="18"/>
        <v>Нео Лондон Капитал АД</v>
      </c>
      <c r="B197" s="99">
        <f t="shared" si="19"/>
        <v>203039149</v>
      </c>
      <c r="C197" s="548" t="str">
        <f t="shared" si="20"/>
        <v>31.03.2023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0</v>
      </c>
    </row>
    <row r="198" spans="1:8" ht="15.75">
      <c r="A198" s="99" t="str">
        <f t="shared" si="18"/>
        <v>Нео Лондон Капитал АД</v>
      </c>
      <c r="B198" s="99">
        <f t="shared" si="19"/>
        <v>203039149</v>
      </c>
      <c r="C198" s="548" t="str">
        <f t="shared" si="20"/>
        <v>31.03.2023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0</v>
      </c>
    </row>
    <row r="199" spans="1:8" ht="15.75">
      <c r="A199" s="99" t="str">
        <f t="shared" si="18"/>
        <v>Нео Лондон Капитал АД</v>
      </c>
      <c r="B199" s="99">
        <f t="shared" si="19"/>
        <v>203039149</v>
      </c>
      <c r="C199" s="548" t="str">
        <f t="shared" si="20"/>
        <v>31.03.2023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Нео Лондон Капитал АД</v>
      </c>
      <c r="B200" s="99">
        <f t="shared" si="19"/>
        <v>203039149</v>
      </c>
      <c r="C200" s="548" t="str">
        <f t="shared" si="20"/>
        <v>31.03.2023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Нео Лондон Капитал АД</v>
      </c>
      <c r="B201" s="99">
        <f t="shared" si="19"/>
        <v>203039149</v>
      </c>
      <c r="C201" s="548" t="str">
        <f t="shared" si="20"/>
        <v>31.03.2023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Нео Лондон Капитал АД</v>
      </c>
      <c r="B202" s="99">
        <f t="shared" si="19"/>
        <v>203039149</v>
      </c>
      <c r="C202" s="548" t="str">
        <f t="shared" si="20"/>
        <v>31.03.2023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0</v>
      </c>
    </row>
    <row r="203" spans="1:8" ht="15.75">
      <c r="A203" s="99" t="str">
        <f t="shared" si="18"/>
        <v>Нео Лондон Капитал АД</v>
      </c>
      <c r="B203" s="99">
        <f t="shared" si="19"/>
        <v>203039149</v>
      </c>
      <c r="C203" s="548" t="str">
        <f t="shared" si="20"/>
        <v>31.03.2023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Нео Лондон Капитал АД</v>
      </c>
      <c r="B204" s="99">
        <f t="shared" si="19"/>
        <v>203039149</v>
      </c>
      <c r="C204" s="548" t="str">
        <f t="shared" si="20"/>
        <v>31.03.2023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Нео Лондон Капитал АД</v>
      </c>
      <c r="B205" s="99">
        <f t="shared" si="19"/>
        <v>203039149</v>
      </c>
      <c r="C205" s="548" t="str">
        <f t="shared" si="20"/>
        <v>31.03.2023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2195</v>
      </c>
    </row>
    <row r="206" spans="1:8" ht="15.75">
      <c r="A206" s="99" t="str">
        <f t="shared" si="18"/>
        <v>Нео Лондон Капитал АД</v>
      </c>
      <c r="B206" s="99">
        <f t="shared" si="19"/>
        <v>203039149</v>
      </c>
      <c r="C206" s="548" t="str">
        <f t="shared" si="20"/>
        <v>31.03.2023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-3291</v>
      </c>
    </row>
    <row r="207" spans="1:8" ht="15.75">
      <c r="A207" s="99" t="str">
        <f t="shared" si="18"/>
        <v>Нео Лондон Капитал АД</v>
      </c>
      <c r="B207" s="99">
        <f t="shared" si="19"/>
        <v>203039149</v>
      </c>
      <c r="C207" s="548" t="str">
        <f t="shared" si="20"/>
        <v>31.03.2023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Нео Лондон Капитал АД</v>
      </c>
      <c r="B208" s="99">
        <f t="shared" si="19"/>
        <v>203039149</v>
      </c>
      <c r="C208" s="548" t="str">
        <f t="shared" si="20"/>
        <v>31.03.2023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-307</v>
      </c>
    </row>
    <row r="209" spans="1:8" ht="15.75">
      <c r="A209" s="99" t="str">
        <f t="shared" si="18"/>
        <v>Нео Лондон Капитал АД</v>
      </c>
      <c r="B209" s="99">
        <f t="shared" si="19"/>
        <v>203039149</v>
      </c>
      <c r="C209" s="548" t="str">
        <f t="shared" si="20"/>
        <v>31.03.2023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Нео Лондон Капитал АД</v>
      </c>
      <c r="B210" s="99">
        <f t="shared" si="19"/>
        <v>203039149</v>
      </c>
      <c r="C210" s="548" t="str">
        <f t="shared" si="20"/>
        <v>31.03.2023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0</v>
      </c>
    </row>
    <row r="211" spans="1:8" ht="15.75">
      <c r="A211" s="99" t="str">
        <f t="shared" si="18"/>
        <v>Нео Лондон Капитал АД</v>
      </c>
      <c r="B211" s="99">
        <f t="shared" si="19"/>
        <v>203039149</v>
      </c>
      <c r="C211" s="548" t="str">
        <f t="shared" si="20"/>
        <v>31.03.2023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-1403</v>
      </c>
    </row>
    <row r="212" spans="1:8" ht="15.75">
      <c r="A212" s="99" t="str">
        <f t="shared" si="18"/>
        <v>Нео Лондон Капитал АД</v>
      </c>
      <c r="B212" s="99">
        <f t="shared" si="19"/>
        <v>203039149</v>
      </c>
      <c r="C212" s="548" t="str">
        <f t="shared" si="20"/>
        <v>31.03.2023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-38</v>
      </c>
    </row>
    <row r="213" spans="1:8" ht="15.75">
      <c r="A213" s="99" t="str">
        <f t="shared" si="18"/>
        <v>Нео Лондон Капитал АД</v>
      </c>
      <c r="B213" s="99">
        <f t="shared" si="19"/>
        <v>203039149</v>
      </c>
      <c r="C213" s="548" t="str">
        <f t="shared" si="20"/>
        <v>31.03.2023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146</v>
      </c>
    </row>
    <row r="214" spans="1:8" ht="15.75">
      <c r="A214" s="99" t="str">
        <f t="shared" si="18"/>
        <v>Нео Лондон Капитал АД</v>
      </c>
      <c r="B214" s="99">
        <f t="shared" si="19"/>
        <v>203039149</v>
      </c>
      <c r="C214" s="548" t="str">
        <f t="shared" si="20"/>
        <v>31.03.2023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108</v>
      </c>
    </row>
    <row r="215" spans="1:8" ht="15.75">
      <c r="A215" s="99" t="str">
        <f t="shared" si="18"/>
        <v>Нео Лондон Капитал АД</v>
      </c>
      <c r="B215" s="99">
        <f t="shared" si="19"/>
        <v>203039149</v>
      </c>
      <c r="C215" s="548" t="str">
        <f t="shared" si="20"/>
        <v>31.03.2023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108</v>
      </c>
    </row>
    <row r="216" spans="1:8" ht="15.75">
      <c r="A216" s="99" t="str">
        <f t="shared" si="18"/>
        <v>Нео Лондон Капитал АД</v>
      </c>
      <c r="B216" s="99">
        <f t="shared" si="19"/>
        <v>203039149</v>
      </c>
      <c r="C216" s="548" t="str">
        <f t="shared" si="20"/>
        <v>31.03.2023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7"/>
      <c r="F217" s="486" t="s">
        <v>835</v>
      </c>
    </row>
    <row r="218" spans="1:8" ht="15.75">
      <c r="A218" s="99" t="str">
        <f aca="true" t="shared" si="21" ref="A218:A281">pdeName</f>
        <v>Нео Лондон Капитал АД</v>
      </c>
      <c r="B218" s="99">
        <f aca="true" t="shared" si="22" ref="B218:B281">pdeBulstat</f>
        <v>203039149</v>
      </c>
      <c r="C218" s="548" t="str">
        <f aca="true" t="shared" si="23" ref="C218:C281">endDate</f>
        <v>31.03.2023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9995</v>
      </c>
    </row>
    <row r="219" spans="1:8" ht="15.75">
      <c r="A219" s="99" t="str">
        <f t="shared" si="21"/>
        <v>Нео Лондон Капитал АД</v>
      </c>
      <c r="B219" s="99">
        <f t="shared" si="22"/>
        <v>203039149</v>
      </c>
      <c r="C219" s="548" t="str">
        <f t="shared" si="23"/>
        <v>31.03.2023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Нео Лондон Капитал АД</v>
      </c>
      <c r="B220" s="99">
        <f t="shared" si="22"/>
        <v>203039149</v>
      </c>
      <c r="C220" s="548" t="str">
        <f t="shared" si="23"/>
        <v>31.03.2023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Нео Лондон Капитал АД</v>
      </c>
      <c r="B221" s="99">
        <f t="shared" si="22"/>
        <v>203039149</v>
      </c>
      <c r="C221" s="548" t="str">
        <f t="shared" si="23"/>
        <v>31.03.2023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Нео Лондон Капитал АД</v>
      </c>
      <c r="B222" s="99">
        <f t="shared" si="22"/>
        <v>203039149</v>
      </c>
      <c r="C222" s="548" t="str">
        <f t="shared" si="23"/>
        <v>31.03.2023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9995</v>
      </c>
    </row>
    <row r="223" spans="1:8" ht="15.75">
      <c r="A223" s="99" t="str">
        <f t="shared" si="21"/>
        <v>Нео Лондон Капитал АД</v>
      </c>
      <c r="B223" s="99">
        <f t="shared" si="22"/>
        <v>203039149</v>
      </c>
      <c r="C223" s="548" t="str">
        <f t="shared" si="23"/>
        <v>31.03.2023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Нео Лондон Капитал АД</v>
      </c>
      <c r="B224" s="99">
        <f t="shared" si="22"/>
        <v>203039149</v>
      </c>
      <c r="C224" s="548" t="str">
        <f t="shared" si="23"/>
        <v>31.03.2023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Нео Лондон Капитал АД</v>
      </c>
      <c r="B225" s="99">
        <f t="shared" si="22"/>
        <v>203039149</v>
      </c>
      <c r="C225" s="548" t="str">
        <f t="shared" si="23"/>
        <v>31.03.2023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Нео Лондон Капитал АД</v>
      </c>
      <c r="B226" s="99">
        <f t="shared" si="22"/>
        <v>203039149</v>
      </c>
      <c r="C226" s="548" t="str">
        <f t="shared" si="23"/>
        <v>31.03.2023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Нео Лондон Капитал АД</v>
      </c>
      <c r="B227" s="99">
        <f t="shared" si="22"/>
        <v>203039149</v>
      </c>
      <c r="C227" s="548" t="str">
        <f t="shared" si="23"/>
        <v>31.03.2023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Нео Лондон Капитал АД</v>
      </c>
      <c r="B228" s="99">
        <f t="shared" si="22"/>
        <v>203039149</v>
      </c>
      <c r="C228" s="548" t="str">
        <f t="shared" si="23"/>
        <v>31.03.2023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Нео Лондон Капитал АД</v>
      </c>
      <c r="B229" s="99">
        <f t="shared" si="22"/>
        <v>203039149</v>
      </c>
      <c r="C229" s="548" t="str">
        <f t="shared" si="23"/>
        <v>31.03.2023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Нео Лондон Капитал АД</v>
      </c>
      <c r="B230" s="99">
        <f t="shared" si="22"/>
        <v>203039149</v>
      </c>
      <c r="C230" s="548" t="str">
        <f t="shared" si="23"/>
        <v>31.03.2023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Нео Лондон Капитал АД</v>
      </c>
      <c r="B231" s="99">
        <f t="shared" si="22"/>
        <v>203039149</v>
      </c>
      <c r="C231" s="548" t="str">
        <f t="shared" si="23"/>
        <v>31.03.2023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Нео Лондон Капитал АД</v>
      </c>
      <c r="B232" s="99">
        <f t="shared" si="22"/>
        <v>203039149</v>
      </c>
      <c r="C232" s="548" t="str">
        <f t="shared" si="23"/>
        <v>31.03.2023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Нео Лондон Капитал АД</v>
      </c>
      <c r="B233" s="99">
        <f t="shared" si="22"/>
        <v>203039149</v>
      </c>
      <c r="C233" s="548" t="str">
        <f t="shared" si="23"/>
        <v>31.03.2023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Нео Лондон Капитал АД</v>
      </c>
      <c r="B234" s="99">
        <f t="shared" si="22"/>
        <v>203039149</v>
      </c>
      <c r="C234" s="548" t="str">
        <f t="shared" si="23"/>
        <v>31.03.2023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Нео Лондон Капитал АД</v>
      </c>
      <c r="B235" s="99">
        <f t="shared" si="22"/>
        <v>203039149</v>
      </c>
      <c r="C235" s="548" t="str">
        <f t="shared" si="23"/>
        <v>31.03.2023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Нео Лондон Капитал АД</v>
      </c>
      <c r="B236" s="99">
        <f t="shared" si="22"/>
        <v>203039149</v>
      </c>
      <c r="C236" s="548" t="str">
        <f t="shared" si="23"/>
        <v>31.03.2023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9995</v>
      </c>
    </row>
    <row r="237" spans="1:8" ht="15.75">
      <c r="A237" s="99" t="str">
        <f t="shared" si="21"/>
        <v>Нео Лондон Капитал АД</v>
      </c>
      <c r="B237" s="99">
        <f t="shared" si="22"/>
        <v>203039149</v>
      </c>
      <c r="C237" s="548" t="str">
        <f t="shared" si="23"/>
        <v>31.03.2023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Нео Лондон Капитал АД</v>
      </c>
      <c r="B238" s="99">
        <f t="shared" si="22"/>
        <v>203039149</v>
      </c>
      <c r="C238" s="548" t="str">
        <f t="shared" si="23"/>
        <v>31.03.2023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Нео Лондон Капитал АД</v>
      </c>
      <c r="B239" s="99">
        <f t="shared" si="22"/>
        <v>203039149</v>
      </c>
      <c r="C239" s="548" t="str">
        <f t="shared" si="23"/>
        <v>31.03.2023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9995</v>
      </c>
    </row>
    <row r="240" spans="1:8" ht="15.75">
      <c r="A240" s="99" t="str">
        <f t="shared" si="21"/>
        <v>Нео Лондон Капитал АД</v>
      </c>
      <c r="B240" s="99">
        <f t="shared" si="22"/>
        <v>203039149</v>
      </c>
      <c r="C240" s="548" t="str">
        <f t="shared" si="23"/>
        <v>31.03.2023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Нео Лондон Капитал АД</v>
      </c>
      <c r="B241" s="99">
        <f t="shared" si="22"/>
        <v>203039149</v>
      </c>
      <c r="C241" s="548" t="str">
        <f t="shared" si="23"/>
        <v>31.03.2023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Нео Лондон Капитал АД</v>
      </c>
      <c r="B242" s="99">
        <f t="shared" si="22"/>
        <v>203039149</v>
      </c>
      <c r="C242" s="548" t="str">
        <f t="shared" si="23"/>
        <v>31.03.2023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Нео Лондон Капитал АД</v>
      </c>
      <c r="B243" s="99">
        <f t="shared" si="22"/>
        <v>203039149</v>
      </c>
      <c r="C243" s="548" t="str">
        <f t="shared" si="23"/>
        <v>31.03.2023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Нео Лондон Капитал АД</v>
      </c>
      <c r="B244" s="99">
        <f t="shared" si="22"/>
        <v>203039149</v>
      </c>
      <c r="C244" s="548" t="str">
        <f t="shared" si="23"/>
        <v>31.03.2023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Нео Лондон Капитал АД</v>
      </c>
      <c r="B245" s="99">
        <f t="shared" si="22"/>
        <v>203039149</v>
      </c>
      <c r="C245" s="548" t="str">
        <f t="shared" si="23"/>
        <v>31.03.2023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Нео Лондон Капитал АД</v>
      </c>
      <c r="B246" s="99">
        <f t="shared" si="22"/>
        <v>203039149</v>
      </c>
      <c r="C246" s="548" t="str">
        <f t="shared" si="23"/>
        <v>31.03.2023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Нео Лондон Капитал АД</v>
      </c>
      <c r="B247" s="99">
        <f t="shared" si="22"/>
        <v>203039149</v>
      </c>
      <c r="C247" s="548" t="str">
        <f t="shared" si="23"/>
        <v>31.03.2023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Нео Лондон Капитал АД</v>
      </c>
      <c r="B248" s="99">
        <f t="shared" si="22"/>
        <v>203039149</v>
      </c>
      <c r="C248" s="548" t="str">
        <f t="shared" si="23"/>
        <v>31.03.2023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Нео Лондон Капитал АД</v>
      </c>
      <c r="B249" s="99">
        <f t="shared" si="22"/>
        <v>203039149</v>
      </c>
      <c r="C249" s="548" t="str">
        <f t="shared" si="23"/>
        <v>31.03.2023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Нео Лондон Капитал АД</v>
      </c>
      <c r="B250" s="99">
        <f t="shared" si="22"/>
        <v>203039149</v>
      </c>
      <c r="C250" s="548" t="str">
        <f t="shared" si="23"/>
        <v>31.03.2023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Нео Лондон Капитал АД</v>
      </c>
      <c r="B251" s="99">
        <f t="shared" si="22"/>
        <v>203039149</v>
      </c>
      <c r="C251" s="548" t="str">
        <f t="shared" si="23"/>
        <v>31.03.2023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Нео Лондон Капитал АД</v>
      </c>
      <c r="B252" s="99">
        <f t="shared" si="22"/>
        <v>203039149</v>
      </c>
      <c r="C252" s="548" t="str">
        <f t="shared" si="23"/>
        <v>31.03.2023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Нео Лондон Капитал АД</v>
      </c>
      <c r="B253" s="99">
        <f t="shared" si="22"/>
        <v>203039149</v>
      </c>
      <c r="C253" s="548" t="str">
        <f t="shared" si="23"/>
        <v>31.03.2023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Нео Лондон Капитал АД</v>
      </c>
      <c r="B254" s="99">
        <f t="shared" si="22"/>
        <v>203039149</v>
      </c>
      <c r="C254" s="548" t="str">
        <f t="shared" si="23"/>
        <v>31.03.2023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Нео Лондон Капитал АД</v>
      </c>
      <c r="B255" s="99">
        <f t="shared" si="22"/>
        <v>203039149</v>
      </c>
      <c r="C255" s="548" t="str">
        <f t="shared" si="23"/>
        <v>31.03.2023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Нео Лондон Капитал АД</v>
      </c>
      <c r="B256" s="99">
        <f t="shared" si="22"/>
        <v>203039149</v>
      </c>
      <c r="C256" s="548" t="str">
        <f t="shared" si="23"/>
        <v>31.03.2023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Нео Лондон Капитал АД</v>
      </c>
      <c r="B257" s="99">
        <f t="shared" si="22"/>
        <v>203039149</v>
      </c>
      <c r="C257" s="548" t="str">
        <f t="shared" si="23"/>
        <v>31.03.2023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Нео Лондон Капитал АД</v>
      </c>
      <c r="B258" s="99">
        <f t="shared" si="22"/>
        <v>203039149</v>
      </c>
      <c r="C258" s="548" t="str">
        <f t="shared" si="23"/>
        <v>31.03.2023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Нео Лондон Капитал АД</v>
      </c>
      <c r="B259" s="99">
        <f t="shared" si="22"/>
        <v>203039149</v>
      </c>
      <c r="C259" s="548" t="str">
        <f t="shared" si="23"/>
        <v>31.03.2023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Нео Лондон Капитал АД</v>
      </c>
      <c r="B260" s="99">
        <f t="shared" si="22"/>
        <v>203039149</v>
      </c>
      <c r="C260" s="548" t="str">
        <f t="shared" si="23"/>
        <v>31.03.2023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Нео Лондон Капитал АД</v>
      </c>
      <c r="B261" s="99">
        <f t="shared" si="22"/>
        <v>203039149</v>
      </c>
      <c r="C261" s="548" t="str">
        <f t="shared" si="23"/>
        <v>31.03.2023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Нео Лондон Капитал АД</v>
      </c>
      <c r="B262" s="99">
        <f t="shared" si="22"/>
        <v>203039149</v>
      </c>
      <c r="C262" s="548" t="str">
        <f t="shared" si="23"/>
        <v>31.03.2023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Нео Лондон Капитал АД</v>
      </c>
      <c r="B263" s="99">
        <f t="shared" si="22"/>
        <v>203039149</v>
      </c>
      <c r="C263" s="548" t="str">
        <f t="shared" si="23"/>
        <v>31.03.2023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Нео Лондон Капитал АД</v>
      </c>
      <c r="B264" s="99">
        <f t="shared" si="22"/>
        <v>203039149</v>
      </c>
      <c r="C264" s="548" t="str">
        <f t="shared" si="23"/>
        <v>31.03.2023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Нео Лондон Капитал АД</v>
      </c>
      <c r="B265" s="99">
        <f t="shared" si="22"/>
        <v>203039149</v>
      </c>
      <c r="C265" s="548" t="str">
        <f t="shared" si="23"/>
        <v>31.03.2023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Нео Лондон Капитал АД</v>
      </c>
      <c r="B266" s="99">
        <f t="shared" si="22"/>
        <v>203039149</v>
      </c>
      <c r="C266" s="548" t="str">
        <f t="shared" si="23"/>
        <v>31.03.2023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Нео Лондон Капитал АД</v>
      </c>
      <c r="B267" s="99">
        <f t="shared" si="22"/>
        <v>203039149</v>
      </c>
      <c r="C267" s="548" t="str">
        <f t="shared" si="23"/>
        <v>31.03.2023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Нео Лондон Капитал АД</v>
      </c>
      <c r="B268" s="99">
        <f t="shared" si="22"/>
        <v>203039149</v>
      </c>
      <c r="C268" s="548" t="str">
        <f t="shared" si="23"/>
        <v>31.03.2023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Нео Лондон Капитал АД</v>
      </c>
      <c r="B269" s="99">
        <f t="shared" si="22"/>
        <v>203039149</v>
      </c>
      <c r="C269" s="548" t="str">
        <f t="shared" si="23"/>
        <v>31.03.2023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Нео Лондон Капитал АД</v>
      </c>
      <c r="B270" s="99">
        <f t="shared" si="22"/>
        <v>203039149</v>
      </c>
      <c r="C270" s="548" t="str">
        <f t="shared" si="23"/>
        <v>31.03.2023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Нео Лондон Капитал АД</v>
      </c>
      <c r="B271" s="99">
        <f t="shared" si="22"/>
        <v>203039149</v>
      </c>
      <c r="C271" s="548" t="str">
        <f t="shared" si="23"/>
        <v>31.03.2023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Нео Лондон Капитал АД</v>
      </c>
      <c r="B272" s="99">
        <f t="shared" si="22"/>
        <v>203039149</v>
      </c>
      <c r="C272" s="548" t="str">
        <f t="shared" si="23"/>
        <v>31.03.2023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Нео Лондон Капитал АД</v>
      </c>
      <c r="B273" s="99">
        <f t="shared" si="22"/>
        <v>203039149</v>
      </c>
      <c r="C273" s="548" t="str">
        <f t="shared" si="23"/>
        <v>31.03.2023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Нео Лондон Капитал АД</v>
      </c>
      <c r="B274" s="99">
        <f t="shared" si="22"/>
        <v>203039149</v>
      </c>
      <c r="C274" s="548" t="str">
        <f t="shared" si="23"/>
        <v>31.03.2023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Нео Лондон Капитал АД</v>
      </c>
      <c r="B275" s="99">
        <f t="shared" si="22"/>
        <v>203039149</v>
      </c>
      <c r="C275" s="548" t="str">
        <f t="shared" si="23"/>
        <v>31.03.2023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Нео Лондон Капитал АД</v>
      </c>
      <c r="B276" s="99">
        <f t="shared" si="22"/>
        <v>203039149</v>
      </c>
      <c r="C276" s="548" t="str">
        <f t="shared" si="23"/>
        <v>31.03.2023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Нео Лондон Капитал АД</v>
      </c>
      <c r="B277" s="99">
        <f t="shared" si="22"/>
        <v>203039149</v>
      </c>
      <c r="C277" s="548" t="str">
        <f t="shared" si="23"/>
        <v>31.03.2023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Нео Лондон Капитал АД</v>
      </c>
      <c r="B278" s="99">
        <f t="shared" si="22"/>
        <v>203039149</v>
      </c>
      <c r="C278" s="548" t="str">
        <f t="shared" si="23"/>
        <v>31.03.2023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Нео Лондон Капитал АД</v>
      </c>
      <c r="B279" s="99">
        <f t="shared" si="22"/>
        <v>203039149</v>
      </c>
      <c r="C279" s="548" t="str">
        <f t="shared" si="23"/>
        <v>31.03.2023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Нео Лондон Капитал АД</v>
      </c>
      <c r="B280" s="99">
        <f t="shared" si="22"/>
        <v>203039149</v>
      </c>
      <c r="C280" s="548" t="str">
        <f t="shared" si="23"/>
        <v>31.03.2023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Нео Лондон Капитал АД</v>
      </c>
      <c r="B281" s="99">
        <f t="shared" si="22"/>
        <v>203039149</v>
      </c>
      <c r="C281" s="548" t="str">
        <f t="shared" si="23"/>
        <v>31.03.2023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Нео Лондон Капитал АД</v>
      </c>
      <c r="B282" s="99">
        <f aca="true" t="shared" si="25" ref="B282:B345">pdeBulstat</f>
        <v>203039149</v>
      </c>
      <c r="C282" s="548" t="str">
        <f aca="true" t="shared" si="26" ref="C282:C345">endDate</f>
        <v>31.03.2023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Нео Лондон Капитал АД</v>
      </c>
      <c r="B283" s="99">
        <f t="shared" si="25"/>
        <v>203039149</v>
      </c>
      <c r="C283" s="548" t="str">
        <f t="shared" si="26"/>
        <v>31.03.2023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Нео Лондон Капитал АД</v>
      </c>
      <c r="B284" s="99">
        <f t="shared" si="25"/>
        <v>203039149</v>
      </c>
      <c r="C284" s="548" t="str">
        <f t="shared" si="26"/>
        <v>31.03.2023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999</v>
      </c>
    </row>
    <row r="285" spans="1:8" ht="15.75">
      <c r="A285" s="99" t="str">
        <f t="shared" si="24"/>
        <v>Нео Лондон Капитал АД</v>
      </c>
      <c r="B285" s="99">
        <f t="shared" si="25"/>
        <v>203039149</v>
      </c>
      <c r="C285" s="548" t="str">
        <f t="shared" si="26"/>
        <v>31.03.2023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Нео Лондон Капитал АД</v>
      </c>
      <c r="B286" s="99">
        <f t="shared" si="25"/>
        <v>203039149</v>
      </c>
      <c r="C286" s="548" t="str">
        <f t="shared" si="26"/>
        <v>31.03.2023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Нео Лондон Капитал АД</v>
      </c>
      <c r="B287" s="99">
        <f t="shared" si="25"/>
        <v>203039149</v>
      </c>
      <c r="C287" s="548" t="str">
        <f t="shared" si="26"/>
        <v>31.03.2023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Нео Лондон Капитал АД</v>
      </c>
      <c r="B288" s="99">
        <f t="shared" si="25"/>
        <v>203039149</v>
      </c>
      <c r="C288" s="548" t="str">
        <f t="shared" si="26"/>
        <v>31.03.2023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999</v>
      </c>
    </row>
    <row r="289" spans="1:8" ht="15.75">
      <c r="A289" s="99" t="str">
        <f t="shared" si="24"/>
        <v>Нео Лондон Капитал АД</v>
      </c>
      <c r="B289" s="99">
        <f t="shared" si="25"/>
        <v>203039149</v>
      </c>
      <c r="C289" s="548" t="str">
        <f t="shared" si="26"/>
        <v>31.03.2023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Нео Лондон Капитал АД</v>
      </c>
      <c r="B290" s="99">
        <f t="shared" si="25"/>
        <v>203039149</v>
      </c>
      <c r="C290" s="548" t="str">
        <f t="shared" si="26"/>
        <v>31.03.2023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Нео Лондон Капитал АД</v>
      </c>
      <c r="B291" s="99">
        <f t="shared" si="25"/>
        <v>203039149</v>
      </c>
      <c r="C291" s="548" t="str">
        <f t="shared" si="26"/>
        <v>31.03.2023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Нео Лондон Капитал АД</v>
      </c>
      <c r="B292" s="99">
        <f t="shared" si="25"/>
        <v>203039149</v>
      </c>
      <c r="C292" s="548" t="str">
        <f t="shared" si="26"/>
        <v>31.03.2023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Нео Лондон Капитал АД</v>
      </c>
      <c r="B293" s="99">
        <f t="shared" si="25"/>
        <v>203039149</v>
      </c>
      <c r="C293" s="548" t="str">
        <f t="shared" si="26"/>
        <v>31.03.2023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Нео Лондон Капитал АД</v>
      </c>
      <c r="B294" s="99">
        <f t="shared" si="25"/>
        <v>203039149</v>
      </c>
      <c r="C294" s="548" t="str">
        <f t="shared" si="26"/>
        <v>31.03.2023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Нео Лондон Капитал АД</v>
      </c>
      <c r="B295" s="99">
        <f t="shared" si="25"/>
        <v>203039149</v>
      </c>
      <c r="C295" s="548" t="str">
        <f t="shared" si="26"/>
        <v>31.03.2023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Нео Лондон Капитал АД</v>
      </c>
      <c r="B296" s="99">
        <f t="shared" si="25"/>
        <v>203039149</v>
      </c>
      <c r="C296" s="548" t="str">
        <f t="shared" si="26"/>
        <v>31.03.2023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Нео Лондон Капитал АД</v>
      </c>
      <c r="B297" s="99">
        <f t="shared" si="25"/>
        <v>203039149</v>
      </c>
      <c r="C297" s="548" t="str">
        <f t="shared" si="26"/>
        <v>31.03.2023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Нео Лондон Капитал АД</v>
      </c>
      <c r="B298" s="99">
        <f t="shared" si="25"/>
        <v>203039149</v>
      </c>
      <c r="C298" s="548" t="str">
        <f t="shared" si="26"/>
        <v>31.03.2023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Нео Лондон Капитал АД</v>
      </c>
      <c r="B299" s="99">
        <f t="shared" si="25"/>
        <v>203039149</v>
      </c>
      <c r="C299" s="548" t="str">
        <f t="shared" si="26"/>
        <v>31.03.2023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Нео Лондон Капитал АД</v>
      </c>
      <c r="B300" s="99">
        <f t="shared" si="25"/>
        <v>203039149</v>
      </c>
      <c r="C300" s="548" t="str">
        <f t="shared" si="26"/>
        <v>31.03.2023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Нео Лондон Капитал АД</v>
      </c>
      <c r="B301" s="99">
        <f t="shared" si="25"/>
        <v>203039149</v>
      </c>
      <c r="C301" s="548" t="str">
        <f t="shared" si="26"/>
        <v>31.03.2023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Нео Лондон Капитал АД</v>
      </c>
      <c r="B302" s="99">
        <f t="shared" si="25"/>
        <v>203039149</v>
      </c>
      <c r="C302" s="548" t="str">
        <f t="shared" si="26"/>
        <v>31.03.2023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999</v>
      </c>
    </row>
    <row r="303" spans="1:8" ht="15.75">
      <c r="A303" s="99" t="str">
        <f t="shared" si="24"/>
        <v>Нео Лондон Капитал АД</v>
      </c>
      <c r="B303" s="99">
        <f t="shared" si="25"/>
        <v>203039149</v>
      </c>
      <c r="C303" s="548" t="str">
        <f t="shared" si="26"/>
        <v>31.03.2023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Нео Лондон Капитал АД</v>
      </c>
      <c r="B304" s="99">
        <f t="shared" si="25"/>
        <v>203039149</v>
      </c>
      <c r="C304" s="548" t="str">
        <f t="shared" si="26"/>
        <v>31.03.2023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Нео Лондон Капитал АД</v>
      </c>
      <c r="B305" s="99">
        <f t="shared" si="25"/>
        <v>203039149</v>
      </c>
      <c r="C305" s="548" t="str">
        <f t="shared" si="26"/>
        <v>31.03.2023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999</v>
      </c>
    </row>
    <row r="306" spans="1:8" ht="15.75">
      <c r="A306" s="99" t="str">
        <f t="shared" si="24"/>
        <v>Нео Лондон Капитал АД</v>
      </c>
      <c r="B306" s="99">
        <f t="shared" si="25"/>
        <v>203039149</v>
      </c>
      <c r="C306" s="548" t="str">
        <f t="shared" si="26"/>
        <v>31.03.2023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Нео Лондон Капитал АД</v>
      </c>
      <c r="B307" s="99">
        <f t="shared" si="25"/>
        <v>203039149</v>
      </c>
      <c r="C307" s="548" t="str">
        <f t="shared" si="26"/>
        <v>31.03.2023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Нео Лондон Капитал АД</v>
      </c>
      <c r="B308" s="99">
        <f t="shared" si="25"/>
        <v>203039149</v>
      </c>
      <c r="C308" s="548" t="str">
        <f t="shared" si="26"/>
        <v>31.03.2023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Нео Лондон Капитал АД</v>
      </c>
      <c r="B309" s="99">
        <f t="shared" si="25"/>
        <v>203039149</v>
      </c>
      <c r="C309" s="548" t="str">
        <f t="shared" si="26"/>
        <v>31.03.2023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Нео Лондон Капитал АД</v>
      </c>
      <c r="B310" s="99">
        <f t="shared" si="25"/>
        <v>203039149</v>
      </c>
      <c r="C310" s="548" t="str">
        <f t="shared" si="26"/>
        <v>31.03.2023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Нео Лондон Капитал АД</v>
      </c>
      <c r="B311" s="99">
        <f t="shared" si="25"/>
        <v>203039149</v>
      </c>
      <c r="C311" s="548" t="str">
        <f t="shared" si="26"/>
        <v>31.03.2023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Нео Лондон Капитал АД</v>
      </c>
      <c r="B312" s="99">
        <f t="shared" si="25"/>
        <v>203039149</v>
      </c>
      <c r="C312" s="548" t="str">
        <f t="shared" si="26"/>
        <v>31.03.2023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Нео Лондон Капитал АД</v>
      </c>
      <c r="B313" s="99">
        <f t="shared" si="25"/>
        <v>203039149</v>
      </c>
      <c r="C313" s="548" t="str">
        <f t="shared" si="26"/>
        <v>31.03.2023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Нео Лондон Капитал АД</v>
      </c>
      <c r="B314" s="99">
        <f t="shared" si="25"/>
        <v>203039149</v>
      </c>
      <c r="C314" s="548" t="str">
        <f t="shared" si="26"/>
        <v>31.03.2023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Нео Лондон Капитал АД</v>
      </c>
      <c r="B315" s="99">
        <f t="shared" si="25"/>
        <v>203039149</v>
      </c>
      <c r="C315" s="548" t="str">
        <f t="shared" si="26"/>
        <v>31.03.2023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Нео Лондон Капитал АД</v>
      </c>
      <c r="B316" s="99">
        <f t="shared" si="25"/>
        <v>203039149</v>
      </c>
      <c r="C316" s="548" t="str">
        <f t="shared" si="26"/>
        <v>31.03.2023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Нео Лондон Капитал АД</v>
      </c>
      <c r="B317" s="99">
        <f t="shared" si="25"/>
        <v>203039149</v>
      </c>
      <c r="C317" s="548" t="str">
        <f t="shared" si="26"/>
        <v>31.03.2023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Нео Лондон Капитал АД</v>
      </c>
      <c r="B318" s="99">
        <f t="shared" si="25"/>
        <v>203039149</v>
      </c>
      <c r="C318" s="548" t="str">
        <f t="shared" si="26"/>
        <v>31.03.2023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Нео Лондон Капитал АД</v>
      </c>
      <c r="B319" s="99">
        <f t="shared" si="25"/>
        <v>203039149</v>
      </c>
      <c r="C319" s="548" t="str">
        <f t="shared" si="26"/>
        <v>31.03.2023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Нео Лондон Капитал АД</v>
      </c>
      <c r="B320" s="99">
        <f t="shared" si="25"/>
        <v>203039149</v>
      </c>
      <c r="C320" s="548" t="str">
        <f t="shared" si="26"/>
        <v>31.03.2023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Нео Лондон Капитал АД</v>
      </c>
      <c r="B321" s="99">
        <f t="shared" si="25"/>
        <v>203039149</v>
      </c>
      <c r="C321" s="548" t="str">
        <f t="shared" si="26"/>
        <v>31.03.2023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Нео Лондон Капитал АД</v>
      </c>
      <c r="B322" s="99">
        <f t="shared" si="25"/>
        <v>203039149</v>
      </c>
      <c r="C322" s="548" t="str">
        <f t="shared" si="26"/>
        <v>31.03.2023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Нео Лондон Капитал АД</v>
      </c>
      <c r="B323" s="99">
        <f t="shared" si="25"/>
        <v>203039149</v>
      </c>
      <c r="C323" s="548" t="str">
        <f t="shared" si="26"/>
        <v>31.03.2023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Нео Лондон Капитал АД</v>
      </c>
      <c r="B324" s="99">
        <f t="shared" si="25"/>
        <v>203039149</v>
      </c>
      <c r="C324" s="548" t="str">
        <f t="shared" si="26"/>
        <v>31.03.2023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Нео Лондон Капитал АД</v>
      </c>
      <c r="B325" s="99">
        <f t="shared" si="25"/>
        <v>203039149</v>
      </c>
      <c r="C325" s="548" t="str">
        <f t="shared" si="26"/>
        <v>31.03.2023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Нео Лондон Капитал АД</v>
      </c>
      <c r="B326" s="99">
        <f t="shared" si="25"/>
        <v>203039149</v>
      </c>
      <c r="C326" s="548" t="str">
        <f t="shared" si="26"/>
        <v>31.03.2023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Нео Лондон Капитал АД</v>
      </c>
      <c r="B327" s="99">
        <f t="shared" si="25"/>
        <v>203039149</v>
      </c>
      <c r="C327" s="548" t="str">
        <f t="shared" si="26"/>
        <v>31.03.2023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Нео Лондон Капитал АД</v>
      </c>
      <c r="B328" s="99">
        <f t="shared" si="25"/>
        <v>203039149</v>
      </c>
      <c r="C328" s="548" t="str">
        <f t="shared" si="26"/>
        <v>31.03.2023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0</v>
      </c>
    </row>
    <row r="329" spans="1:8" ht="15.75">
      <c r="A329" s="99" t="str">
        <f t="shared" si="24"/>
        <v>Нео Лондон Капитал АД</v>
      </c>
      <c r="B329" s="99">
        <f t="shared" si="25"/>
        <v>203039149</v>
      </c>
      <c r="C329" s="548" t="str">
        <f t="shared" si="26"/>
        <v>31.03.2023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Нео Лондон Капитал АД</v>
      </c>
      <c r="B330" s="99">
        <f t="shared" si="25"/>
        <v>203039149</v>
      </c>
      <c r="C330" s="548" t="str">
        <f t="shared" si="26"/>
        <v>31.03.2023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Нео Лондон Капитал АД</v>
      </c>
      <c r="B331" s="99">
        <f t="shared" si="25"/>
        <v>203039149</v>
      </c>
      <c r="C331" s="548" t="str">
        <f t="shared" si="26"/>
        <v>31.03.2023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Нео Лондон Капитал АД</v>
      </c>
      <c r="B332" s="99">
        <f t="shared" si="25"/>
        <v>203039149</v>
      </c>
      <c r="C332" s="548" t="str">
        <f t="shared" si="26"/>
        <v>31.03.2023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0</v>
      </c>
    </row>
    <row r="333" spans="1:8" ht="15.75">
      <c r="A333" s="99" t="str">
        <f t="shared" si="24"/>
        <v>Нео Лондон Капитал АД</v>
      </c>
      <c r="B333" s="99">
        <f t="shared" si="25"/>
        <v>203039149</v>
      </c>
      <c r="C333" s="548" t="str">
        <f t="shared" si="26"/>
        <v>31.03.2023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Нео Лондон Капитал АД</v>
      </c>
      <c r="B334" s="99">
        <f t="shared" si="25"/>
        <v>203039149</v>
      </c>
      <c r="C334" s="548" t="str">
        <f t="shared" si="26"/>
        <v>31.03.2023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Нео Лондон Капитал АД</v>
      </c>
      <c r="B335" s="99">
        <f t="shared" si="25"/>
        <v>203039149</v>
      </c>
      <c r="C335" s="548" t="str">
        <f t="shared" si="26"/>
        <v>31.03.2023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Нео Лондон Капитал АД</v>
      </c>
      <c r="B336" s="99">
        <f t="shared" si="25"/>
        <v>203039149</v>
      </c>
      <c r="C336" s="548" t="str">
        <f t="shared" si="26"/>
        <v>31.03.2023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Нео Лондон Капитал АД</v>
      </c>
      <c r="B337" s="99">
        <f t="shared" si="25"/>
        <v>203039149</v>
      </c>
      <c r="C337" s="548" t="str">
        <f t="shared" si="26"/>
        <v>31.03.2023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Нео Лондон Капитал АД</v>
      </c>
      <c r="B338" s="99">
        <f t="shared" si="25"/>
        <v>203039149</v>
      </c>
      <c r="C338" s="548" t="str">
        <f t="shared" si="26"/>
        <v>31.03.2023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Нео Лондон Капитал АД</v>
      </c>
      <c r="B339" s="99">
        <f t="shared" si="25"/>
        <v>203039149</v>
      </c>
      <c r="C339" s="548" t="str">
        <f t="shared" si="26"/>
        <v>31.03.2023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Нео Лондон Капитал АД</v>
      </c>
      <c r="B340" s="99">
        <f t="shared" si="25"/>
        <v>203039149</v>
      </c>
      <c r="C340" s="548" t="str">
        <f t="shared" si="26"/>
        <v>31.03.2023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Нео Лондон Капитал АД</v>
      </c>
      <c r="B341" s="99">
        <f t="shared" si="25"/>
        <v>203039149</v>
      </c>
      <c r="C341" s="548" t="str">
        <f t="shared" si="26"/>
        <v>31.03.2023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Нео Лондон Капитал АД</v>
      </c>
      <c r="B342" s="99">
        <f t="shared" si="25"/>
        <v>203039149</v>
      </c>
      <c r="C342" s="548" t="str">
        <f t="shared" si="26"/>
        <v>31.03.2023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Нео Лондон Капитал АД</v>
      </c>
      <c r="B343" s="99">
        <f t="shared" si="25"/>
        <v>203039149</v>
      </c>
      <c r="C343" s="548" t="str">
        <f t="shared" si="26"/>
        <v>31.03.2023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Нео Лондон Капитал АД</v>
      </c>
      <c r="B344" s="99">
        <f t="shared" si="25"/>
        <v>203039149</v>
      </c>
      <c r="C344" s="548" t="str">
        <f t="shared" si="26"/>
        <v>31.03.2023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Нео Лондон Капитал АД</v>
      </c>
      <c r="B345" s="99">
        <f t="shared" si="25"/>
        <v>203039149</v>
      </c>
      <c r="C345" s="548" t="str">
        <f t="shared" si="26"/>
        <v>31.03.2023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Нео Лондон Капитал АД</v>
      </c>
      <c r="B346" s="99">
        <f aca="true" t="shared" si="28" ref="B346:B409">pdeBulstat</f>
        <v>203039149</v>
      </c>
      <c r="C346" s="548" t="str">
        <f aca="true" t="shared" si="29" ref="C346:C409">endDate</f>
        <v>31.03.2023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0</v>
      </c>
    </row>
    <row r="347" spans="1:8" ht="15.75">
      <c r="A347" s="99" t="str">
        <f t="shared" si="27"/>
        <v>Нео Лондон Капитал АД</v>
      </c>
      <c r="B347" s="99">
        <f t="shared" si="28"/>
        <v>203039149</v>
      </c>
      <c r="C347" s="548" t="str">
        <f t="shared" si="29"/>
        <v>31.03.2023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Нео Лондон Капитал АД</v>
      </c>
      <c r="B348" s="99">
        <f t="shared" si="28"/>
        <v>203039149</v>
      </c>
      <c r="C348" s="548" t="str">
        <f t="shared" si="29"/>
        <v>31.03.2023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Нео Лондон Капитал АД</v>
      </c>
      <c r="B349" s="99">
        <f t="shared" si="28"/>
        <v>203039149</v>
      </c>
      <c r="C349" s="548" t="str">
        <f t="shared" si="29"/>
        <v>31.03.2023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0</v>
      </c>
    </row>
    <row r="350" spans="1:8" ht="15.75">
      <c r="A350" s="99" t="str">
        <f t="shared" si="27"/>
        <v>Нео Лондон Капитал АД</v>
      </c>
      <c r="B350" s="99">
        <f t="shared" si="28"/>
        <v>203039149</v>
      </c>
      <c r="C350" s="548" t="str">
        <f t="shared" si="29"/>
        <v>31.03.2023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8698</v>
      </c>
    </row>
    <row r="351" spans="1:8" ht="15.75">
      <c r="A351" s="99" t="str">
        <f t="shared" si="27"/>
        <v>Нео Лондон Капитал АД</v>
      </c>
      <c r="B351" s="99">
        <f t="shared" si="28"/>
        <v>203039149</v>
      </c>
      <c r="C351" s="548" t="str">
        <f t="shared" si="29"/>
        <v>31.03.2023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Нео Лондон Капитал АД</v>
      </c>
      <c r="B352" s="99">
        <f t="shared" si="28"/>
        <v>203039149</v>
      </c>
      <c r="C352" s="548" t="str">
        <f t="shared" si="29"/>
        <v>31.03.2023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Нео Лондон Капитал АД</v>
      </c>
      <c r="B353" s="99">
        <f t="shared" si="28"/>
        <v>203039149</v>
      </c>
      <c r="C353" s="548" t="str">
        <f t="shared" si="29"/>
        <v>31.03.2023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Нео Лондон Капитал АД</v>
      </c>
      <c r="B354" s="99">
        <f t="shared" si="28"/>
        <v>203039149</v>
      </c>
      <c r="C354" s="548" t="str">
        <f t="shared" si="29"/>
        <v>31.03.2023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8698</v>
      </c>
    </row>
    <row r="355" spans="1:8" ht="15.75">
      <c r="A355" s="99" t="str">
        <f t="shared" si="27"/>
        <v>Нео Лондон Капитал АД</v>
      </c>
      <c r="B355" s="99">
        <f t="shared" si="28"/>
        <v>203039149</v>
      </c>
      <c r="C355" s="548" t="str">
        <f t="shared" si="29"/>
        <v>31.03.2023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192</v>
      </c>
    </row>
    <row r="356" spans="1:8" ht="15.75">
      <c r="A356" s="99" t="str">
        <f t="shared" si="27"/>
        <v>Нео Лондон Капитал АД</v>
      </c>
      <c r="B356" s="99">
        <f t="shared" si="28"/>
        <v>203039149</v>
      </c>
      <c r="C356" s="548" t="str">
        <f t="shared" si="29"/>
        <v>31.03.2023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Нео Лондон Капитал АД</v>
      </c>
      <c r="B357" s="99">
        <f t="shared" si="28"/>
        <v>203039149</v>
      </c>
      <c r="C357" s="548" t="str">
        <f t="shared" si="29"/>
        <v>31.03.2023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Нео Лондон Капитал АД</v>
      </c>
      <c r="B358" s="99">
        <f t="shared" si="28"/>
        <v>203039149</v>
      </c>
      <c r="C358" s="548" t="str">
        <f t="shared" si="29"/>
        <v>31.03.2023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Нео Лондон Капитал АД</v>
      </c>
      <c r="B359" s="99">
        <f t="shared" si="28"/>
        <v>203039149</v>
      </c>
      <c r="C359" s="548" t="str">
        <f t="shared" si="29"/>
        <v>31.03.2023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Нео Лондон Капитал АД</v>
      </c>
      <c r="B360" s="99">
        <f t="shared" si="28"/>
        <v>203039149</v>
      </c>
      <c r="C360" s="548" t="str">
        <f t="shared" si="29"/>
        <v>31.03.2023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Нео Лондон Капитал АД</v>
      </c>
      <c r="B361" s="99">
        <f t="shared" si="28"/>
        <v>203039149</v>
      </c>
      <c r="C361" s="548" t="str">
        <f t="shared" si="29"/>
        <v>31.03.2023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Нео Лондон Капитал АД</v>
      </c>
      <c r="B362" s="99">
        <f t="shared" si="28"/>
        <v>203039149</v>
      </c>
      <c r="C362" s="548" t="str">
        <f t="shared" si="29"/>
        <v>31.03.2023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Нео Лондон Капитал АД</v>
      </c>
      <c r="B363" s="99">
        <f t="shared" si="28"/>
        <v>203039149</v>
      </c>
      <c r="C363" s="548" t="str">
        <f t="shared" si="29"/>
        <v>31.03.2023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Нео Лондон Капитал АД</v>
      </c>
      <c r="B364" s="99">
        <f t="shared" si="28"/>
        <v>203039149</v>
      </c>
      <c r="C364" s="548" t="str">
        <f t="shared" si="29"/>
        <v>31.03.2023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Нео Лондон Капитал АД</v>
      </c>
      <c r="B365" s="99">
        <f t="shared" si="28"/>
        <v>203039149</v>
      </c>
      <c r="C365" s="548" t="str">
        <f t="shared" si="29"/>
        <v>31.03.2023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Нео Лондон Капитал АД</v>
      </c>
      <c r="B366" s="99">
        <f t="shared" si="28"/>
        <v>203039149</v>
      </c>
      <c r="C366" s="548" t="str">
        <f t="shared" si="29"/>
        <v>31.03.2023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Нео Лондон Капитал АД</v>
      </c>
      <c r="B367" s="99">
        <f t="shared" si="28"/>
        <v>203039149</v>
      </c>
      <c r="C367" s="548" t="str">
        <f t="shared" si="29"/>
        <v>31.03.2023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Нео Лондон Капитал АД</v>
      </c>
      <c r="B368" s="99">
        <f t="shared" si="28"/>
        <v>203039149</v>
      </c>
      <c r="C368" s="548" t="str">
        <f t="shared" si="29"/>
        <v>31.03.2023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8890</v>
      </c>
    </row>
    <row r="369" spans="1:8" ht="15.75">
      <c r="A369" s="99" t="str">
        <f t="shared" si="27"/>
        <v>Нео Лондон Капитал АД</v>
      </c>
      <c r="B369" s="99">
        <f t="shared" si="28"/>
        <v>203039149</v>
      </c>
      <c r="C369" s="548" t="str">
        <f t="shared" si="29"/>
        <v>31.03.2023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Нео Лондон Капитал АД</v>
      </c>
      <c r="B370" s="99">
        <f t="shared" si="28"/>
        <v>203039149</v>
      </c>
      <c r="C370" s="548" t="str">
        <f t="shared" si="29"/>
        <v>31.03.2023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Нео Лондон Капитал АД</v>
      </c>
      <c r="B371" s="99">
        <f t="shared" si="28"/>
        <v>203039149</v>
      </c>
      <c r="C371" s="548" t="str">
        <f t="shared" si="29"/>
        <v>31.03.2023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8890</v>
      </c>
    </row>
    <row r="372" spans="1:8" ht="15.75">
      <c r="A372" s="99" t="str">
        <f t="shared" si="27"/>
        <v>Нео Лондон Капитал АД</v>
      </c>
      <c r="B372" s="99">
        <f t="shared" si="28"/>
        <v>203039149</v>
      </c>
      <c r="C372" s="548" t="str">
        <f t="shared" si="29"/>
        <v>31.03.2023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0</v>
      </c>
    </row>
    <row r="373" spans="1:8" ht="15.75">
      <c r="A373" s="99" t="str">
        <f t="shared" si="27"/>
        <v>Нео Лондон Капитал АД</v>
      </c>
      <c r="B373" s="99">
        <f t="shared" si="28"/>
        <v>203039149</v>
      </c>
      <c r="C373" s="548" t="str">
        <f t="shared" si="29"/>
        <v>31.03.2023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Нео Лондон Капитал АД</v>
      </c>
      <c r="B374" s="99">
        <f t="shared" si="28"/>
        <v>203039149</v>
      </c>
      <c r="C374" s="548" t="str">
        <f t="shared" si="29"/>
        <v>31.03.2023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Нео Лондон Капитал АД</v>
      </c>
      <c r="B375" s="99">
        <f t="shared" si="28"/>
        <v>203039149</v>
      </c>
      <c r="C375" s="548" t="str">
        <f t="shared" si="29"/>
        <v>31.03.2023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Нео Лондон Капитал АД</v>
      </c>
      <c r="B376" s="99">
        <f t="shared" si="28"/>
        <v>203039149</v>
      </c>
      <c r="C376" s="548" t="str">
        <f t="shared" si="29"/>
        <v>31.03.2023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0</v>
      </c>
    </row>
    <row r="377" spans="1:8" ht="15.75">
      <c r="A377" s="99" t="str">
        <f t="shared" si="27"/>
        <v>Нео Лондон Капитал АД</v>
      </c>
      <c r="B377" s="99">
        <f t="shared" si="28"/>
        <v>203039149</v>
      </c>
      <c r="C377" s="548" t="str">
        <f t="shared" si="29"/>
        <v>31.03.2023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Нео Лондон Капитал АД</v>
      </c>
      <c r="B378" s="99">
        <f t="shared" si="28"/>
        <v>203039149</v>
      </c>
      <c r="C378" s="548" t="str">
        <f t="shared" si="29"/>
        <v>31.03.2023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Нео Лондон Капитал АД</v>
      </c>
      <c r="B379" s="99">
        <f t="shared" si="28"/>
        <v>203039149</v>
      </c>
      <c r="C379" s="548" t="str">
        <f t="shared" si="29"/>
        <v>31.03.2023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Нео Лондон Капитал АД</v>
      </c>
      <c r="B380" s="99">
        <f t="shared" si="28"/>
        <v>203039149</v>
      </c>
      <c r="C380" s="548" t="str">
        <f t="shared" si="29"/>
        <v>31.03.2023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Нео Лондон Капитал АД</v>
      </c>
      <c r="B381" s="99">
        <f t="shared" si="28"/>
        <v>203039149</v>
      </c>
      <c r="C381" s="548" t="str">
        <f t="shared" si="29"/>
        <v>31.03.2023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Нео Лондон Капитал АД</v>
      </c>
      <c r="B382" s="99">
        <f t="shared" si="28"/>
        <v>203039149</v>
      </c>
      <c r="C382" s="548" t="str">
        <f t="shared" si="29"/>
        <v>31.03.2023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Нео Лондон Капитал АД</v>
      </c>
      <c r="B383" s="99">
        <f t="shared" si="28"/>
        <v>203039149</v>
      </c>
      <c r="C383" s="548" t="str">
        <f t="shared" si="29"/>
        <v>31.03.2023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Нео Лондон Капитал АД</v>
      </c>
      <c r="B384" s="99">
        <f t="shared" si="28"/>
        <v>203039149</v>
      </c>
      <c r="C384" s="548" t="str">
        <f t="shared" si="29"/>
        <v>31.03.2023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Нео Лондон Капитал АД</v>
      </c>
      <c r="B385" s="99">
        <f t="shared" si="28"/>
        <v>203039149</v>
      </c>
      <c r="C385" s="548" t="str">
        <f t="shared" si="29"/>
        <v>31.03.2023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Нео Лондон Капитал АД</v>
      </c>
      <c r="B386" s="99">
        <f t="shared" si="28"/>
        <v>203039149</v>
      </c>
      <c r="C386" s="548" t="str">
        <f t="shared" si="29"/>
        <v>31.03.2023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Нео Лондон Капитал АД</v>
      </c>
      <c r="B387" s="99">
        <f t="shared" si="28"/>
        <v>203039149</v>
      </c>
      <c r="C387" s="548" t="str">
        <f t="shared" si="29"/>
        <v>31.03.2023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Нео Лондон Капитал АД</v>
      </c>
      <c r="B388" s="99">
        <f t="shared" si="28"/>
        <v>203039149</v>
      </c>
      <c r="C388" s="548" t="str">
        <f t="shared" si="29"/>
        <v>31.03.2023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Нео Лондон Капитал АД</v>
      </c>
      <c r="B389" s="99">
        <f t="shared" si="28"/>
        <v>203039149</v>
      </c>
      <c r="C389" s="548" t="str">
        <f t="shared" si="29"/>
        <v>31.03.2023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Нео Лондон Капитал АД</v>
      </c>
      <c r="B390" s="99">
        <f t="shared" si="28"/>
        <v>203039149</v>
      </c>
      <c r="C390" s="548" t="str">
        <f t="shared" si="29"/>
        <v>31.03.2023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0</v>
      </c>
    </row>
    <row r="391" spans="1:8" ht="15.75">
      <c r="A391" s="99" t="str">
        <f t="shared" si="27"/>
        <v>Нео Лондон Капитал АД</v>
      </c>
      <c r="B391" s="99">
        <f t="shared" si="28"/>
        <v>203039149</v>
      </c>
      <c r="C391" s="548" t="str">
        <f t="shared" si="29"/>
        <v>31.03.2023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Нео Лондон Капитал АД</v>
      </c>
      <c r="B392" s="99">
        <f t="shared" si="28"/>
        <v>203039149</v>
      </c>
      <c r="C392" s="548" t="str">
        <f t="shared" si="29"/>
        <v>31.03.2023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Нео Лондон Капитал АД</v>
      </c>
      <c r="B393" s="99">
        <f t="shared" si="28"/>
        <v>203039149</v>
      </c>
      <c r="C393" s="548" t="str">
        <f t="shared" si="29"/>
        <v>31.03.2023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0</v>
      </c>
    </row>
    <row r="394" spans="1:8" ht="15.75">
      <c r="A394" s="99" t="str">
        <f t="shared" si="27"/>
        <v>Нео Лондон Капитал АД</v>
      </c>
      <c r="B394" s="99">
        <f t="shared" si="28"/>
        <v>203039149</v>
      </c>
      <c r="C394" s="548" t="str">
        <f t="shared" si="29"/>
        <v>31.03.2023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Нео Лондон Капитал АД</v>
      </c>
      <c r="B395" s="99">
        <f t="shared" si="28"/>
        <v>203039149</v>
      </c>
      <c r="C395" s="548" t="str">
        <f t="shared" si="29"/>
        <v>31.03.2023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Нео Лондон Капитал АД</v>
      </c>
      <c r="B396" s="99">
        <f t="shared" si="28"/>
        <v>203039149</v>
      </c>
      <c r="C396" s="548" t="str">
        <f t="shared" si="29"/>
        <v>31.03.2023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Нео Лондон Капитал АД</v>
      </c>
      <c r="B397" s="99">
        <f t="shared" si="28"/>
        <v>203039149</v>
      </c>
      <c r="C397" s="548" t="str">
        <f t="shared" si="29"/>
        <v>31.03.2023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Нео Лондон Капитал АД</v>
      </c>
      <c r="B398" s="99">
        <f t="shared" si="28"/>
        <v>203039149</v>
      </c>
      <c r="C398" s="548" t="str">
        <f t="shared" si="29"/>
        <v>31.03.2023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Нео Лондон Капитал АД</v>
      </c>
      <c r="B399" s="99">
        <f t="shared" si="28"/>
        <v>203039149</v>
      </c>
      <c r="C399" s="548" t="str">
        <f t="shared" si="29"/>
        <v>31.03.2023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Нео Лондон Капитал АД</v>
      </c>
      <c r="B400" s="99">
        <f t="shared" si="28"/>
        <v>203039149</v>
      </c>
      <c r="C400" s="548" t="str">
        <f t="shared" si="29"/>
        <v>31.03.2023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Нео Лондон Капитал АД</v>
      </c>
      <c r="B401" s="99">
        <f t="shared" si="28"/>
        <v>203039149</v>
      </c>
      <c r="C401" s="548" t="str">
        <f t="shared" si="29"/>
        <v>31.03.2023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Нео Лондон Капитал АД</v>
      </c>
      <c r="B402" s="99">
        <f t="shared" si="28"/>
        <v>203039149</v>
      </c>
      <c r="C402" s="548" t="str">
        <f t="shared" si="29"/>
        <v>31.03.2023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Нео Лондон Капитал АД</v>
      </c>
      <c r="B403" s="99">
        <f t="shared" si="28"/>
        <v>203039149</v>
      </c>
      <c r="C403" s="548" t="str">
        <f t="shared" si="29"/>
        <v>31.03.2023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Нео Лондон Капитал АД</v>
      </c>
      <c r="B404" s="99">
        <f t="shared" si="28"/>
        <v>203039149</v>
      </c>
      <c r="C404" s="548" t="str">
        <f t="shared" si="29"/>
        <v>31.03.2023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Нео Лондон Капитал АД</v>
      </c>
      <c r="B405" s="99">
        <f t="shared" si="28"/>
        <v>203039149</v>
      </c>
      <c r="C405" s="548" t="str">
        <f t="shared" si="29"/>
        <v>31.03.2023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Нео Лондон Капитал АД</v>
      </c>
      <c r="B406" s="99">
        <f t="shared" si="28"/>
        <v>203039149</v>
      </c>
      <c r="C406" s="548" t="str">
        <f t="shared" si="29"/>
        <v>31.03.2023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Нео Лондон Капитал АД</v>
      </c>
      <c r="B407" s="99">
        <f t="shared" si="28"/>
        <v>203039149</v>
      </c>
      <c r="C407" s="548" t="str">
        <f t="shared" si="29"/>
        <v>31.03.2023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Нео Лондон Капитал АД</v>
      </c>
      <c r="B408" s="99">
        <f t="shared" si="28"/>
        <v>203039149</v>
      </c>
      <c r="C408" s="548" t="str">
        <f t="shared" si="29"/>
        <v>31.03.2023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Нео Лондон Капитал АД</v>
      </c>
      <c r="B409" s="99">
        <f t="shared" si="28"/>
        <v>203039149</v>
      </c>
      <c r="C409" s="548" t="str">
        <f t="shared" si="29"/>
        <v>31.03.2023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Нео Лондон Капитал АД</v>
      </c>
      <c r="B410" s="99">
        <f aca="true" t="shared" si="31" ref="B410:B459">pdeBulstat</f>
        <v>203039149</v>
      </c>
      <c r="C410" s="548" t="str">
        <f aca="true" t="shared" si="32" ref="C410:C459">endDate</f>
        <v>31.03.2023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Нео Лондон Капитал АД</v>
      </c>
      <c r="B411" s="99">
        <f t="shared" si="31"/>
        <v>203039149</v>
      </c>
      <c r="C411" s="548" t="str">
        <f t="shared" si="32"/>
        <v>31.03.2023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Нео Лондон Капитал АД</v>
      </c>
      <c r="B412" s="99">
        <f t="shared" si="31"/>
        <v>203039149</v>
      </c>
      <c r="C412" s="548" t="str">
        <f t="shared" si="32"/>
        <v>31.03.2023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Нео Лондон Капитал АД</v>
      </c>
      <c r="B413" s="99">
        <f t="shared" si="31"/>
        <v>203039149</v>
      </c>
      <c r="C413" s="548" t="str">
        <f t="shared" si="32"/>
        <v>31.03.2023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Нео Лондон Капитал АД</v>
      </c>
      <c r="B414" s="99">
        <f t="shared" si="31"/>
        <v>203039149</v>
      </c>
      <c r="C414" s="548" t="str">
        <f t="shared" si="32"/>
        <v>31.03.2023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Нео Лондон Капитал АД</v>
      </c>
      <c r="B415" s="99">
        <f t="shared" si="31"/>
        <v>203039149</v>
      </c>
      <c r="C415" s="548" t="str">
        <f t="shared" si="32"/>
        <v>31.03.2023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Нео Лондон Капитал АД</v>
      </c>
      <c r="B416" s="99">
        <f t="shared" si="31"/>
        <v>203039149</v>
      </c>
      <c r="C416" s="548" t="str">
        <f t="shared" si="32"/>
        <v>31.03.2023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19692</v>
      </c>
    </row>
    <row r="417" spans="1:8" ht="15.75">
      <c r="A417" s="99" t="str">
        <f t="shared" si="30"/>
        <v>Нео Лондон Капитал АД</v>
      </c>
      <c r="B417" s="99">
        <f t="shared" si="31"/>
        <v>203039149</v>
      </c>
      <c r="C417" s="548" t="str">
        <f t="shared" si="32"/>
        <v>31.03.2023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0</v>
      </c>
    </row>
    <row r="418" spans="1:8" ht="15.75">
      <c r="A418" s="99" t="str">
        <f t="shared" si="30"/>
        <v>Нео Лондон Капитал АД</v>
      </c>
      <c r="B418" s="99">
        <f t="shared" si="31"/>
        <v>203039149</v>
      </c>
      <c r="C418" s="548" t="str">
        <f t="shared" si="32"/>
        <v>31.03.2023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Нео Лондон Капитал АД</v>
      </c>
      <c r="B419" s="99">
        <f t="shared" si="31"/>
        <v>203039149</v>
      </c>
      <c r="C419" s="548" t="str">
        <f t="shared" si="32"/>
        <v>31.03.2023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Нео Лондон Капитал АД</v>
      </c>
      <c r="B420" s="99">
        <f t="shared" si="31"/>
        <v>203039149</v>
      </c>
      <c r="C420" s="548" t="str">
        <f t="shared" si="32"/>
        <v>31.03.2023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19692</v>
      </c>
    </row>
    <row r="421" spans="1:8" ht="15.75">
      <c r="A421" s="99" t="str">
        <f t="shared" si="30"/>
        <v>Нео Лондон Капитал АД</v>
      </c>
      <c r="B421" s="99">
        <f t="shared" si="31"/>
        <v>203039149</v>
      </c>
      <c r="C421" s="548" t="str">
        <f t="shared" si="32"/>
        <v>31.03.2023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192</v>
      </c>
    </row>
    <row r="422" spans="1:8" ht="15.75">
      <c r="A422" s="99" t="str">
        <f t="shared" si="30"/>
        <v>Нео Лондон Капитал АД</v>
      </c>
      <c r="B422" s="99">
        <f t="shared" si="31"/>
        <v>203039149</v>
      </c>
      <c r="C422" s="548" t="str">
        <f t="shared" si="32"/>
        <v>31.03.2023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Нео Лондон Капитал АД</v>
      </c>
      <c r="B423" s="99">
        <f t="shared" si="31"/>
        <v>203039149</v>
      </c>
      <c r="C423" s="548" t="str">
        <f t="shared" si="32"/>
        <v>31.03.2023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Нео Лондон Капитал АД</v>
      </c>
      <c r="B424" s="99">
        <f t="shared" si="31"/>
        <v>203039149</v>
      </c>
      <c r="C424" s="548" t="str">
        <f t="shared" si="32"/>
        <v>31.03.2023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Нео Лондон Капитал АД</v>
      </c>
      <c r="B425" s="99">
        <f t="shared" si="31"/>
        <v>203039149</v>
      </c>
      <c r="C425" s="548" t="str">
        <f t="shared" si="32"/>
        <v>31.03.2023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Нео Лондон Капитал АД</v>
      </c>
      <c r="B426" s="99">
        <f t="shared" si="31"/>
        <v>203039149</v>
      </c>
      <c r="C426" s="548" t="str">
        <f t="shared" si="32"/>
        <v>31.03.2023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Нео Лондон Капитал АД</v>
      </c>
      <c r="B427" s="99">
        <f t="shared" si="31"/>
        <v>203039149</v>
      </c>
      <c r="C427" s="548" t="str">
        <f t="shared" si="32"/>
        <v>31.03.2023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Нео Лондон Капитал АД</v>
      </c>
      <c r="B428" s="99">
        <f t="shared" si="31"/>
        <v>203039149</v>
      </c>
      <c r="C428" s="548" t="str">
        <f t="shared" si="32"/>
        <v>31.03.2023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Нео Лондон Капитал АД</v>
      </c>
      <c r="B429" s="99">
        <f t="shared" si="31"/>
        <v>203039149</v>
      </c>
      <c r="C429" s="548" t="str">
        <f t="shared" si="32"/>
        <v>31.03.2023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Нео Лондон Капитал АД</v>
      </c>
      <c r="B430" s="99">
        <f t="shared" si="31"/>
        <v>203039149</v>
      </c>
      <c r="C430" s="548" t="str">
        <f t="shared" si="32"/>
        <v>31.03.2023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Нео Лондон Капитал АД</v>
      </c>
      <c r="B431" s="99">
        <f t="shared" si="31"/>
        <v>203039149</v>
      </c>
      <c r="C431" s="548" t="str">
        <f t="shared" si="32"/>
        <v>31.03.2023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Нео Лондон Капитал АД</v>
      </c>
      <c r="B432" s="99">
        <f t="shared" si="31"/>
        <v>203039149</v>
      </c>
      <c r="C432" s="548" t="str">
        <f t="shared" si="32"/>
        <v>31.03.2023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Нео Лондон Капитал АД</v>
      </c>
      <c r="B433" s="99">
        <f t="shared" si="31"/>
        <v>203039149</v>
      </c>
      <c r="C433" s="548" t="str">
        <f t="shared" si="32"/>
        <v>31.03.2023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Нео Лондон Капитал АД</v>
      </c>
      <c r="B434" s="99">
        <f t="shared" si="31"/>
        <v>203039149</v>
      </c>
      <c r="C434" s="548" t="str">
        <f t="shared" si="32"/>
        <v>31.03.2023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19884</v>
      </c>
    </row>
    <row r="435" spans="1:8" ht="15.75">
      <c r="A435" s="99" t="str">
        <f t="shared" si="30"/>
        <v>Нео Лондон Капитал АД</v>
      </c>
      <c r="B435" s="99">
        <f t="shared" si="31"/>
        <v>203039149</v>
      </c>
      <c r="C435" s="548" t="str">
        <f t="shared" si="32"/>
        <v>31.03.2023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Нео Лондон Капитал АД</v>
      </c>
      <c r="B436" s="99">
        <f t="shared" si="31"/>
        <v>203039149</v>
      </c>
      <c r="C436" s="548" t="str">
        <f t="shared" si="32"/>
        <v>31.03.2023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Нео Лондон Капитал АД</v>
      </c>
      <c r="B437" s="99">
        <f t="shared" si="31"/>
        <v>203039149</v>
      </c>
      <c r="C437" s="548" t="str">
        <f t="shared" si="32"/>
        <v>31.03.2023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19884</v>
      </c>
    </row>
    <row r="438" spans="1:8" ht="15.75">
      <c r="A438" s="99" t="str">
        <f t="shared" si="30"/>
        <v>Нео Лондон Капитал АД</v>
      </c>
      <c r="B438" s="99">
        <f t="shared" si="31"/>
        <v>203039149</v>
      </c>
      <c r="C438" s="548" t="str">
        <f t="shared" si="32"/>
        <v>31.03.2023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9624</v>
      </c>
    </row>
    <row r="439" spans="1:8" ht="15.75">
      <c r="A439" s="99" t="str">
        <f t="shared" si="30"/>
        <v>Нео Лондон Капитал АД</v>
      </c>
      <c r="B439" s="99">
        <f t="shared" si="31"/>
        <v>203039149</v>
      </c>
      <c r="C439" s="548" t="str">
        <f t="shared" si="32"/>
        <v>31.03.2023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Нео Лондон Капитал АД</v>
      </c>
      <c r="B440" s="99">
        <f t="shared" si="31"/>
        <v>203039149</v>
      </c>
      <c r="C440" s="548" t="str">
        <f t="shared" si="32"/>
        <v>31.03.2023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Нео Лондон Капитал АД</v>
      </c>
      <c r="B441" s="99">
        <f t="shared" si="31"/>
        <v>203039149</v>
      </c>
      <c r="C441" s="548" t="str">
        <f t="shared" si="32"/>
        <v>31.03.2023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Нео Лондон Капитал АД</v>
      </c>
      <c r="B442" s="99">
        <f t="shared" si="31"/>
        <v>203039149</v>
      </c>
      <c r="C442" s="548" t="str">
        <f t="shared" si="32"/>
        <v>31.03.2023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9624</v>
      </c>
    </row>
    <row r="443" spans="1:8" ht="15.75">
      <c r="A443" s="99" t="str">
        <f t="shared" si="30"/>
        <v>Нео Лондон Капитал АД</v>
      </c>
      <c r="B443" s="99">
        <f t="shared" si="31"/>
        <v>203039149</v>
      </c>
      <c r="C443" s="548" t="str">
        <f t="shared" si="32"/>
        <v>31.03.2023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48</v>
      </c>
    </row>
    <row r="444" spans="1:8" ht="15.75">
      <c r="A444" s="99" t="str">
        <f t="shared" si="30"/>
        <v>Нео Лондон Капитал АД</v>
      </c>
      <c r="B444" s="99">
        <f t="shared" si="31"/>
        <v>203039149</v>
      </c>
      <c r="C444" s="548" t="str">
        <f t="shared" si="32"/>
        <v>31.03.2023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Нео Лондон Капитал АД</v>
      </c>
      <c r="B445" s="99">
        <f t="shared" si="31"/>
        <v>203039149</v>
      </c>
      <c r="C445" s="548" t="str">
        <f t="shared" si="32"/>
        <v>31.03.2023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Нео Лондон Капитал АД</v>
      </c>
      <c r="B446" s="99">
        <f t="shared" si="31"/>
        <v>203039149</v>
      </c>
      <c r="C446" s="548" t="str">
        <f t="shared" si="32"/>
        <v>31.03.2023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Нео Лондон Капитал АД</v>
      </c>
      <c r="B447" s="99">
        <f t="shared" si="31"/>
        <v>203039149</v>
      </c>
      <c r="C447" s="548" t="str">
        <f t="shared" si="32"/>
        <v>31.03.2023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Нео Лондон Капитал АД</v>
      </c>
      <c r="B448" s="99">
        <f t="shared" si="31"/>
        <v>203039149</v>
      </c>
      <c r="C448" s="548" t="str">
        <f t="shared" si="32"/>
        <v>31.03.2023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Нео Лондон Капитал АД</v>
      </c>
      <c r="B449" s="99">
        <f t="shared" si="31"/>
        <v>203039149</v>
      </c>
      <c r="C449" s="548" t="str">
        <f t="shared" si="32"/>
        <v>31.03.2023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Нео Лондон Капитал АД</v>
      </c>
      <c r="B450" s="99">
        <f t="shared" si="31"/>
        <v>203039149</v>
      </c>
      <c r="C450" s="548" t="str">
        <f t="shared" si="32"/>
        <v>31.03.2023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Нео Лондон Капитал АД</v>
      </c>
      <c r="B451" s="99">
        <f t="shared" si="31"/>
        <v>203039149</v>
      </c>
      <c r="C451" s="548" t="str">
        <f t="shared" si="32"/>
        <v>31.03.2023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Нео Лондон Капитал АД</v>
      </c>
      <c r="B452" s="99">
        <f t="shared" si="31"/>
        <v>203039149</v>
      </c>
      <c r="C452" s="548" t="str">
        <f t="shared" si="32"/>
        <v>31.03.2023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Нео Лондон Капитал АД</v>
      </c>
      <c r="B453" s="99">
        <f t="shared" si="31"/>
        <v>203039149</v>
      </c>
      <c r="C453" s="548" t="str">
        <f t="shared" si="32"/>
        <v>31.03.2023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Нео Лондон Капитал АД</v>
      </c>
      <c r="B454" s="99">
        <f t="shared" si="31"/>
        <v>203039149</v>
      </c>
      <c r="C454" s="548" t="str">
        <f t="shared" si="32"/>
        <v>31.03.2023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Нео Лондон Капитал АД</v>
      </c>
      <c r="B455" s="99">
        <f t="shared" si="31"/>
        <v>203039149</v>
      </c>
      <c r="C455" s="548" t="str">
        <f t="shared" si="32"/>
        <v>31.03.2023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Нео Лондон Капитал АД</v>
      </c>
      <c r="B456" s="99">
        <f t="shared" si="31"/>
        <v>203039149</v>
      </c>
      <c r="C456" s="548" t="str">
        <f t="shared" si="32"/>
        <v>31.03.2023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9672</v>
      </c>
    </row>
    <row r="457" spans="1:8" ht="15.75">
      <c r="A457" s="99" t="str">
        <f t="shared" si="30"/>
        <v>Нео Лондон Капитал АД</v>
      </c>
      <c r="B457" s="99">
        <f t="shared" si="31"/>
        <v>203039149</v>
      </c>
      <c r="C457" s="548" t="str">
        <f t="shared" si="32"/>
        <v>31.03.2023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Нео Лондон Капитал АД</v>
      </c>
      <c r="B458" s="99">
        <f t="shared" si="31"/>
        <v>203039149</v>
      </c>
      <c r="C458" s="548" t="str">
        <f t="shared" si="32"/>
        <v>31.03.2023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Нео Лондон Капитал АД</v>
      </c>
      <c r="B459" s="99">
        <f t="shared" si="31"/>
        <v>203039149</v>
      </c>
      <c r="C459" s="548" t="str">
        <f t="shared" si="32"/>
        <v>31.03.2023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9672</v>
      </c>
    </row>
    <row r="460" spans="3:6" s="482" customFormat="1" ht="15.75">
      <c r="C460" s="547"/>
      <c r="F460" s="486" t="s">
        <v>853</v>
      </c>
    </row>
    <row r="461" spans="1:8" ht="15.75">
      <c r="A461" s="99" t="str">
        <f aca="true" t="shared" si="33" ref="A461:A524">pdeName</f>
        <v>Нео Лондон Капитал АД</v>
      </c>
      <c r="B461" s="99">
        <f aca="true" t="shared" si="34" ref="B461:B524">pdeBulstat</f>
        <v>203039149</v>
      </c>
      <c r="C461" s="548" t="str">
        <f aca="true" t="shared" si="35" ref="C461:C524">endDate</f>
        <v>31.03.2023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Нео Лондон Капитал АД</v>
      </c>
      <c r="B462" s="99">
        <f t="shared" si="34"/>
        <v>203039149</v>
      </c>
      <c r="C462" s="548" t="str">
        <f t="shared" si="35"/>
        <v>31.03.2023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Нео Лондон Капитал АД</v>
      </c>
      <c r="B463" s="99">
        <f t="shared" si="34"/>
        <v>203039149</v>
      </c>
      <c r="C463" s="548" t="str">
        <f t="shared" si="35"/>
        <v>31.03.2023</v>
      </c>
      <c r="D463" s="99" t="s">
        <v>529</v>
      </c>
      <c r="E463" s="481">
        <v>1</v>
      </c>
      <c r="F463" s="99" t="s">
        <v>528</v>
      </c>
      <c r="H463" s="99">
        <f>'Справка 6'!D13</f>
        <v>1413</v>
      </c>
    </row>
    <row r="464" spans="1:8" ht="15.75">
      <c r="A464" s="99" t="str">
        <f t="shared" si="33"/>
        <v>Нео Лондон Капитал АД</v>
      </c>
      <c r="B464" s="99">
        <f t="shared" si="34"/>
        <v>203039149</v>
      </c>
      <c r="C464" s="548" t="str">
        <f t="shared" si="35"/>
        <v>31.03.2023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Нео Лондон Капитал АД</v>
      </c>
      <c r="B465" s="99">
        <f t="shared" si="34"/>
        <v>203039149</v>
      </c>
      <c r="C465" s="548" t="str">
        <f t="shared" si="35"/>
        <v>31.03.2023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Нео Лондон Капитал АД</v>
      </c>
      <c r="B466" s="99">
        <f t="shared" si="34"/>
        <v>203039149</v>
      </c>
      <c r="C466" s="548" t="str">
        <f t="shared" si="35"/>
        <v>31.03.2023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Нео Лондон Капитал АД</v>
      </c>
      <c r="B467" s="99">
        <f t="shared" si="34"/>
        <v>203039149</v>
      </c>
      <c r="C467" s="548" t="str">
        <f t="shared" si="35"/>
        <v>31.03.2023</v>
      </c>
      <c r="D467" s="99" t="s">
        <v>540</v>
      </c>
      <c r="E467" s="481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Нео Лондон Капитал АД</v>
      </c>
      <c r="B468" s="99">
        <f t="shared" si="34"/>
        <v>203039149</v>
      </c>
      <c r="C468" s="548" t="str">
        <f t="shared" si="35"/>
        <v>31.03.2023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Нео Лондон Капитал АД</v>
      </c>
      <c r="B469" s="99">
        <f t="shared" si="34"/>
        <v>203039149</v>
      </c>
      <c r="C469" s="548" t="str">
        <f t="shared" si="35"/>
        <v>31.03.2023</v>
      </c>
      <c r="D469" s="99" t="s">
        <v>545</v>
      </c>
      <c r="E469" s="481">
        <v>1</v>
      </c>
      <c r="F469" s="99" t="s">
        <v>804</v>
      </c>
      <c r="H469" s="99">
        <f>'Справка 6'!D19</f>
        <v>1413</v>
      </c>
    </row>
    <row r="470" spans="1:8" ht="15.75">
      <c r="A470" s="99" t="str">
        <f t="shared" si="33"/>
        <v>Нео Лондон Капитал АД</v>
      </c>
      <c r="B470" s="99">
        <f t="shared" si="34"/>
        <v>203039149</v>
      </c>
      <c r="C470" s="548" t="str">
        <f t="shared" si="35"/>
        <v>31.03.2023</v>
      </c>
      <c r="D470" s="99" t="s">
        <v>547</v>
      </c>
      <c r="E470" s="481">
        <v>1</v>
      </c>
      <c r="F470" s="99" t="s">
        <v>546</v>
      </c>
      <c r="H470" s="99">
        <f>'Справка 6'!D20</f>
        <v>70038</v>
      </c>
    </row>
    <row r="471" spans="1:8" ht="15.75">
      <c r="A471" s="99" t="str">
        <f t="shared" si="33"/>
        <v>Нео Лондон Капитал АД</v>
      </c>
      <c r="B471" s="99">
        <f t="shared" si="34"/>
        <v>203039149</v>
      </c>
      <c r="C471" s="548" t="str">
        <f t="shared" si="35"/>
        <v>31.03.2023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Нео Лондон Капитал АД</v>
      </c>
      <c r="B472" s="99">
        <f t="shared" si="34"/>
        <v>203039149</v>
      </c>
      <c r="C472" s="548" t="str">
        <f t="shared" si="35"/>
        <v>31.03.2023</v>
      </c>
      <c r="D472" s="99" t="s">
        <v>553</v>
      </c>
      <c r="E472" s="481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Нео Лондон Капитал АД</v>
      </c>
      <c r="B473" s="99">
        <f t="shared" si="34"/>
        <v>203039149</v>
      </c>
      <c r="C473" s="548" t="str">
        <f t="shared" si="35"/>
        <v>31.03.2023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Нео Лондон Капитал АД</v>
      </c>
      <c r="B474" s="99">
        <f t="shared" si="34"/>
        <v>203039149</v>
      </c>
      <c r="C474" s="548" t="str">
        <f t="shared" si="35"/>
        <v>31.03.2023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Нео Лондон Капитал АД</v>
      </c>
      <c r="B475" s="99">
        <f t="shared" si="34"/>
        <v>203039149</v>
      </c>
      <c r="C475" s="548" t="str">
        <f t="shared" si="35"/>
        <v>31.03.2023</v>
      </c>
      <c r="D475" s="99" t="s">
        <v>558</v>
      </c>
      <c r="E475" s="481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Нео Лондон Капитал АД</v>
      </c>
      <c r="B476" s="99">
        <f t="shared" si="34"/>
        <v>203039149</v>
      </c>
      <c r="C476" s="548" t="str">
        <f t="shared" si="35"/>
        <v>31.03.2023</v>
      </c>
      <c r="D476" s="99" t="s">
        <v>560</v>
      </c>
      <c r="E476" s="481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Нео Лондон Капитал АД</v>
      </c>
      <c r="B477" s="99">
        <f t="shared" si="34"/>
        <v>203039149</v>
      </c>
      <c r="C477" s="548" t="str">
        <f t="shared" si="35"/>
        <v>31.03.2023</v>
      </c>
      <c r="D477" s="99" t="s">
        <v>562</v>
      </c>
      <c r="E477" s="481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Нео Лондон Капитал АД</v>
      </c>
      <c r="B478" s="99">
        <f t="shared" si="34"/>
        <v>203039149</v>
      </c>
      <c r="C478" s="548" t="str">
        <f t="shared" si="35"/>
        <v>31.03.2023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Нео Лондон Капитал АД</v>
      </c>
      <c r="B479" s="99">
        <f t="shared" si="34"/>
        <v>203039149</v>
      </c>
      <c r="C479" s="548" t="str">
        <f t="shared" si="35"/>
        <v>31.03.2023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Нео Лондон Капитал АД</v>
      </c>
      <c r="B480" s="99">
        <f t="shared" si="34"/>
        <v>203039149</v>
      </c>
      <c r="C480" s="548" t="str">
        <f t="shared" si="35"/>
        <v>31.03.2023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Нео Лондон Капитал АД</v>
      </c>
      <c r="B481" s="99">
        <f t="shared" si="34"/>
        <v>203039149</v>
      </c>
      <c r="C481" s="548" t="str">
        <f t="shared" si="35"/>
        <v>31.03.2023</v>
      </c>
      <c r="D481" s="99" t="s">
        <v>566</v>
      </c>
      <c r="E481" s="481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Нео Лондон Капитал АД</v>
      </c>
      <c r="B482" s="99">
        <f t="shared" si="34"/>
        <v>203039149</v>
      </c>
      <c r="C482" s="548" t="str">
        <f t="shared" si="35"/>
        <v>31.03.2023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Нео Лондон Капитал АД</v>
      </c>
      <c r="B483" s="99">
        <f t="shared" si="34"/>
        <v>203039149</v>
      </c>
      <c r="C483" s="548" t="str">
        <f t="shared" si="35"/>
        <v>31.03.2023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Нео Лондон Капитал АД</v>
      </c>
      <c r="B484" s="99">
        <f t="shared" si="34"/>
        <v>203039149</v>
      </c>
      <c r="C484" s="548" t="str">
        <f t="shared" si="35"/>
        <v>31.03.2023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Нео Лондон Капитал АД</v>
      </c>
      <c r="B485" s="99">
        <f t="shared" si="34"/>
        <v>203039149</v>
      </c>
      <c r="C485" s="548" t="str">
        <f t="shared" si="35"/>
        <v>31.03.2023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Нео Лондон Капитал АД</v>
      </c>
      <c r="B486" s="99">
        <f t="shared" si="34"/>
        <v>203039149</v>
      </c>
      <c r="C486" s="548" t="str">
        <f t="shared" si="35"/>
        <v>31.03.2023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Нео Лондон Капитал АД</v>
      </c>
      <c r="B487" s="99">
        <f t="shared" si="34"/>
        <v>203039149</v>
      </c>
      <c r="C487" s="548" t="str">
        <f t="shared" si="35"/>
        <v>31.03.2023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Нео Лондон Капитал АД</v>
      </c>
      <c r="B488" s="99">
        <f t="shared" si="34"/>
        <v>203039149</v>
      </c>
      <c r="C488" s="548" t="str">
        <f t="shared" si="35"/>
        <v>31.03.2023</v>
      </c>
      <c r="D488" s="99" t="s">
        <v>578</v>
      </c>
      <c r="E488" s="481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Нео Лондон Капитал АД</v>
      </c>
      <c r="B489" s="99">
        <f t="shared" si="34"/>
        <v>203039149</v>
      </c>
      <c r="C489" s="548" t="str">
        <f t="shared" si="35"/>
        <v>31.03.2023</v>
      </c>
      <c r="D489" s="99" t="s">
        <v>581</v>
      </c>
      <c r="E489" s="481">
        <v>1</v>
      </c>
      <c r="F489" s="99" t="s">
        <v>580</v>
      </c>
      <c r="H489" s="99">
        <f>'Справка 6'!D41</f>
        <v>726</v>
      </c>
    </row>
    <row r="490" spans="1:8" ht="15.75">
      <c r="A490" s="99" t="str">
        <f t="shared" si="33"/>
        <v>Нео Лондон Капитал АД</v>
      </c>
      <c r="B490" s="99">
        <f t="shared" si="34"/>
        <v>203039149</v>
      </c>
      <c r="C490" s="548" t="str">
        <f t="shared" si="35"/>
        <v>31.03.2023</v>
      </c>
      <c r="D490" s="99" t="s">
        <v>583</v>
      </c>
      <c r="E490" s="481">
        <v>1</v>
      </c>
      <c r="F490" s="99" t="s">
        <v>582</v>
      </c>
      <c r="H490" s="99">
        <f>'Справка 6'!D42</f>
        <v>72177</v>
      </c>
    </row>
    <row r="491" spans="1:8" ht="15.75">
      <c r="A491" s="99" t="str">
        <f t="shared" si="33"/>
        <v>Нео Лондон Капитал АД</v>
      </c>
      <c r="B491" s="99">
        <f t="shared" si="34"/>
        <v>203039149</v>
      </c>
      <c r="C491" s="548" t="str">
        <f t="shared" si="35"/>
        <v>31.03.2023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Нео Лондон Капитал АД</v>
      </c>
      <c r="B492" s="99">
        <f t="shared" si="34"/>
        <v>203039149</v>
      </c>
      <c r="C492" s="548" t="str">
        <f t="shared" si="35"/>
        <v>31.03.2023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Нео Лондон Капитал АД</v>
      </c>
      <c r="B493" s="99">
        <f t="shared" si="34"/>
        <v>203039149</v>
      </c>
      <c r="C493" s="548" t="str">
        <f t="shared" si="35"/>
        <v>31.03.2023</v>
      </c>
      <c r="D493" s="99" t="s">
        <v>529</v>
      </c>
      <c r="E493" s="481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Нео Лондон Капитал АД</v>
      </c>
      <c r="B494" s="99">
        <f t="shared" si="34"/>
        <v>203039149</v>
      </c>
      <c r="C494" s="548" t="str">
        <f t="shared" si="35"/>
        <v>31.03.2023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Нео Лондон Капитал АД</v>
      </c>
      <c r="B495" s="99">
        <f t="shared" si="34"/>
        <v>203039149</v>
      </c>
      <c r="C495" s="548" t="str">
        <f t="shared" si="35"/>
        <v>31.03.2023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Нео Лондон Капитал АД</v>
      </c>
      <c r="B496" s="99">
        <f t="shared" si="34"/>
        <v>203039149</v>
      </c>
      <c r="C496" s="548" t="str">
        <f t="shared" si="35"/>
        <v>31.03.2023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Нео Лондон Капитал АД</v>
      </c>
      <c r="B497" s="99">
        <f t="shared" si="34"/>
        <v>203039149</v>
      </c>
      <c r="C497" s="548" t="str">
        <f t="shared" si="35"/>
        <v>31.03.2023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Нео Лондон Капитал АД</v>
      </c>
      <c r="B498" s="99">
        <f t="shared" si="34"/>
        <v>203039149</v>
      </c>
      <c r="C498" s="548" t="str">
        <f t="shared" si="35"/>
        <v>31.03.2023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Нео Лондон Капитал АД</v>
      </c>
      <c r="B499" s="99">
        <f t="shared" si="34"/>
        <v>203039149</v>
      </c>
      <c r="C499" s="548" t="str">
        <f t="shared" si="35"/>
        <v>31.03.2023</v>
      </c>
      <c r="D499" s="99" t="s">
        <v>545</v>
      </c>
      <c r="E499" s="481">
        <v>2</v>
      </c>
      <c r="F499" s="99" t="s">
        <v>804</v>
      </c>
      <c r="H499" s="99">
        <f>'Справка 6'!E19</f>
        <v>7</v>
      </c>
    </row>
    <row r="500" spans="1:8" ht="15.75">
      <c r="A500" s="99" t="str">
        <f t="shared" si="33"/>
        <v>Нео Лондон Капитал АД</v>
      </c>
      <c r="B500" s="99">
        <f t="shared" si="34"/>
        <v>203039149</v>
      </c>
      <c r="C500" s="548" t="str">
        <f t="shared" si="35"/>
        <v>31.03.2023</v>
      </c>
      <c r="D500" s="99" t="s">
        <v>547</v>
      </c>
      <c r="E500" s="481">
        <v>2</v>
      </c>
      <c r="F500" s="99" t="s">
        <v>546</v>
      </c>
      <c r="H500" s="99">
        <f>'Справка 6'!E20</f>
        <v>99</v>
      </c>
    </row>
    <row r="501" spans="1:8" ht="15.75">
      <c r="A501" s="99" t="str">
        <f t="shared" si="33"/>
        <v>Нео Лондон Капитал АД</v>
      </c>
      <c r="B501" s="99">
        <f t="shared" si="34"/>
        <v>203039149</v>
      </c>
      <c r="C501" s="548" t="str">
        <f t="shared" si="35"/>
        <v>31.03.2023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Нео Лондон Капитал АД</v>
      </c>
      <c r="B502" s="99">
        <f t="shared" si="34"/>
        <v>203039149</v>
      </c>
      <c r="C502" s="548" t="str">
        <f t="shared" si="35"/>
        <v>31.03.2023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Нео Лондон Капитал АД</v>
      </c>
      <c r="B503" s="99">
        <f t="shared" si="34"/>
        <v>203039149</v>
      </c>
      <c r="C503" s="548" t="str">
        <f t="shared" si="35"/>
        <v>31.03.2023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Нео Лондон Капитал АД</v>
      </c>
      <c r="B504" s="99">
        <f t="shared" si="34"/>
        <v>203039149</v>
      </c>
      <c r="C504" s="548" t="str">
        <f t="shared" si="35"/>
        <v>31.03.2023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Нео Лондон Капитал АД</v>
      </c>
      <c r="B505" s="99">
        <f t="shared" si="34"/>
        <v>203039149</v>
      </c>
      <c r="C505" s="548" t="str">
        <f t="shared" si="35"/>
        <v>31.03.2023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Нео Лондон Капитал АД</v>
      </c>
      <c r="B506" s="99">
        <f t="shared" si="34"/>
        <v>203039149</v>
      </c>
      <c r="C506" s="548" t="str">
        <f t="shared" si="35"/>
        <v>31.03.2023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Нео Лондон Капитал АД</v>
      </c>
      <c r="B507" s="99">
        <f t="shared" si="34"/>
        <v>203039149</v>
      </c>
      <c r="C507" s="548" t="str">
        <f t="shared" si="35"/>
        <v>31.03.2023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Нео Лондон Капитал АД</v>
      </c>
      <c r="B508" s="99">
        <f t="shared" si="34"/>
        <v>203039149</v>
      </c>
      <c r="C508" s="548" t="str">
        <f t="shared" si="35"/>
        <v>31.03.2023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Нео Лондон Капитал АД</v>
      </c>
      <c r="B509" s="99">
        <f t="shared" si="34"/>
        <v>203039149</v>
      </c>
      <c r="C509" s="548" t="str">
        <f t="shared" si="35"/>
        <v>31.03.2023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Нео Лондон Капитал АД</v>
      </c>
      <c r="B510" s="99">
        <f t="shared" si="34"/>
        <v>203039149</v>
      </c>
      <c r="C510" s="548" t="str">
        <f t="shared" si="35"/>
        <v>31.03.2023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Нео Лондон Капитал АД</v>
      </c>
      <c r="B511" s="99">
        <f t="shared" si="34"/>
        <v>203039149</v>
      </c>
      <c r="C511" s="548" t="str">
        <f t="shared" si="35"/>
        <v>31.03.2023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Нео Лондон Капитал АД</v>
      </c>
      <c r="B512" s="99">
        <f t="shared" si="34"/>
        <v>203039149</v>
      </c>
      <c r="C512" s="548" t="str">
        <f t="shared" si="35"/>
        <v>31.03.2023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Нео Лондон Капитал АД</v>
      </c>
      <c r="B513" s="99">
        <f t="shared" si="34"/>
        <v>203039149</v>
      </c>
      <c r="C513" s="548" t="str">
        <f t="shared" si="35"/>
        <v>31.03.2023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Нео Лондон Капитал АД</v>
      </c>
      <c r="B514" s="99">
        <f t="shared" si="34"/>
        <v>203039149</v>
      </c>
      <c r="C514" s="548" t="str">
        <f t="shared" si="35"/>
        <v>31.03.2023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Нео Лондон Капитал АД</v>
      </c>
      <c r="B515" s="99">
        <f t="shared" si="34"/>
        <v>203039149</v>
      </c>
      <c r="C515" s="548" t="str">
        <f t="shared" si="35"/>
        <v>31.03.2023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Нео Лондон Капитал АД</v>
      </c>
      <c r="B516" s="99">
        <f t="shared" si="34"/>
        <v>203039149</v>
      </c>
      <c r="C516" s="548" t="str">
        <f t="shared" si="35"/>
        <v>31.03.2023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Нео Лондон Капитал АД</v>
      </c>
      <c r="B517" s="99">
        <f t="shared" si="34"/>
        <v>203039149</v>
      </c>
      <c r="C517" s="548" t="str">
        <f t="shared" si="35"/>
        <v>31.03.2023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Нео Лондон Капитал АД</v>
      </c>
      <c r="B518" s="99">
        <f t="shared" si="34"/>
        <v>203039149</v>
      </c>
      <c r="C518" s="548" t="str">
        <f t="shared" si="35"/>
        <v>31.03.2023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Нео Лондон Капитал АД</v>
      </c>
      <c r="B519" s="99">
        <f t="shared" si="34"/>
        <v>203039149</v>
      </c>
      <c r="C519" s="548" t="str">
        <f t="shared" si="35"/>
        <v>31.03.2023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Нео Лондон Капитал АД</v>
      </c>
      <c r="B520" s="99">
        <f t="shared" si="34"/>
        <v>203039149</v>
      </c>
      <c r="C520" s="548" t="str">
        <f t="shared" si="35"/>
        <v>31.03.2023</v>
      </c>
      <c r="D520" s="99" t="s">
        <v>583</v>
      </c>
      <c r="E520" s="481">
        <v>2</v>
      </c>
      <c r="F520" s="99" t="s">
        <v>582</v>
      </c>
      <c r="H520" s="99">
        <f>'Справка 6'!E42</f>
        <v>106</v>
      </c>
    </row>
    <row r="521" spans="1:8" ht="15.75">
      <c r="A521" s="99" t="str">
        <f t="shared" si="33"/>
        <v>Нео Лондон Капитал АД</v>
      </c>
      <c r="B521" s="99">
        <f t="shared" si="34"/>
        <v>203039149</v>
      </c>
      <c r="C521" s="548" t="str">
        <f t="shared" si="35"/>
        <v>31.03.2023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Нео Лондон Капитал АД</v>
      </c>
      <c r="B522" s="99">
        <f t="shared" si="34"/>
        <v>203039149</v>
      </c>
      <c r="C522" s="548" t="str">
        <f t="shared" si="35"/>
        <v>31.03.2023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Нео Лондон Капитал АД</v>
      </c>
      <c r="B523" s="99">
        <f t="shared" si="34"/>
        <v>203039149</v>
      </c>
      <c r="C523" s="548" t="str">
        <f t="shared" si="35"/>
        <v>31.03.2023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Нео Лондон Капитал АД</v>
      </c>
      <c r="B524" s="99">
        <f t="shared" si="34"/>
        <v>203039149</v>
      </c>
      <c r="C524" s="548" t="str">
        <f t="shared" si="35"/>
        <v>31.03.2023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Нео Лондон Капитал АД</v>
      </c>
      <c r="B525" s="99">
        <f aca="true" t="shared" si="37" ref="B525:B588">pdeBulstat</f>
        <v>203039149</v>
      </c>
      <c r="C525" s="548" t="str">
        <f aca="true" t="shared" si="38" ref="C525:C588">endDate</f>
        <v>31.03.2023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Нео Лондон Капитал АД</v>
      </c>
      <c r="B526" s="99">
        <f t="shared" si="37"/>
        <v>203039149</v>
      </c>
      <c r="C526" s="548" t="str">
        <f t="shared" si="38"/>
        <v>31.03.2023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Нео Лондон Капитал АД</v>
      </c>
      <c r="B527" s="99">
        <f t="shared" si="37"/>
        <v>203039149</v>
      </c>
      <c r="C527" s="548" t="str">
        <f t="shared" si="38"/>
        <v>31.03.2023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Нео Лондон Капитал АД</v>
      </c>
      <c r="B528" s="99">
        <f t="shared" si="37"/>
        <v>203039149</v>
      </c>
      <c r="C528" s="548" t="str">
        <f t="shared" si="38"/>
        <v>31.03.2023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Нео Лондон Капитал АД</v>
      </c>
      <c r="B529" s="99">
        <f t="shared" si="37"/>
        <v>203039149</v>
      </c>
      <c r="C529" s="548" t="str">
        <f t="shared" si="38"/>
        <v>31.03.2023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Нео Лондон Капитал АД</v>
      </c>
      <c r="B530" s="99">
        <f t="shared" si="37"/>
        <v>203039149</v>
      </c>
      <c r="C530" s="548" t="str">
        <f t="shared" si="38"/>
        <v>31.03.2023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Нео Лондон Капитал АД</v>
      </c>
      <c r="B531" s="99">
        <f t="shared" si="37"/>
        <v>203039149</v>
      </c>
      <c r="C531" s="548" t="str">
        <f t="shared" si="38"/>
        <v>31.03.2023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Нео Лондон Капитал АД</v>
      </c>
      <c r="B532" s="99">
        <f t="shared" si="37"/>
        <v>203039149</v>
      </c>
      <c r="C532" s="548" t="str">
        <f t="shared" si="38"/>
        <v>31.03.2023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Нео Лондон Капитал АД</v>
      </c>
      <c r="B533" s="99">
        <f t="shared" si="37"/>
        <v>203039149</v>
      </c>
      <c r="C533" s="548" t="str">
        <f t="shared" si="38"/>
        <v>31.03.2023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Нео Лондон Капитал АД</v>
      </c>
      <c r="B534" s="99">
        <f t="shared" si="37"/>
        <v>203039149</v>
      </c>
      <c r="C534" s="548" t="str">
        <f t="shared" si="38"/>
        <v>31.03.2023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Нео Лондон Капитал АД</v>
      </c>
      <c r="B535" s="99">
        <f t="shared" si="37"/>
        <v>203039149</v>
      </c>
      <c r="C535" s="548" t="str">
        <f t="shared" si="38"/>
        <v>31.03.2023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Нео Лондон Капитал АД</v>
      </c>
      <c r="B536" s="99">
        <f t="shared" si="37"/>
        <v>203039149</v>
      </c>
      <c r="C536" s="548" t="str">
        <f t="shared" si="38"/>
        <v>31.03.2023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Нео Лондон Капитал АД</v>
      </c>
      <c r="B537" s="99">
        <f t="shared" si="37"/>
        <v>203039149</v>
      </c>
      <c r="C537" s="548" t="str">
        <f t="shared" si="38"/>
        <v>31.03.2023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Нео Лондон Капитал АД</v>
      </c>
      <c r="B538" s="99">
        <f t="shared" si="37"/>
        <v>203039149</v>
      </c>
      <c r="C538" s="548" t="str">
        <f t="shared" si="38"/>
        <v>31.03.2023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Нео Лондон Капитал АД</v>
      </c>
      <c r="B539" s="99">
        <f t="shared" si="37"/>
        <v>203039149</v>
      </c>
      <c r="C539" s="548" t="str">
        <f t="shared" si="38"/>
        <v>31.03.2023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Нео Лондон Капитал АД</v>
      </c>
      <c r="B540" s="99">
        <f t="shared" si="37"/>
        <v>203039149</v>
      </c>
      <c r="C540" s="548" t="str">
        <f t="shared" si="38"/>
        <v>31.03.2023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Нео Лондон Капитал АД</v>
      </c>
      <c r="B541" s="99">
        <f t="shared" si="37"/>
        <v>203039149</v>
      </c>
      <c r="C541" s="548" t="str">
        <f t="shared" si="38"/>
        <v>31.03.2023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Нео Лондон Капитал АД</v>
      </c>
      <c r="B542" s="99">
        <f t="shared" si="37"/>
        <v>203039149</v>
      </c>
      <c r="C542" s="548" t="str">
        <f t="shared" si="38"/>
        <v>31.03.2023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Нео Лондон Капитал АД</v>
      </c>
      <c r="B543" s="99">
        <f t="shared" si="37"/>
        <v>203039149</v>
      </c>
      <c r="C543" s="548" t="str">
        <f t="shared" si="38"/>
        <v>31.03.2023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Нео Лондон Капитал АД</v>
      </c>
      <c r="B544" s="99">
        <f t="shared" si="37"/>
        <v>203039149</v>
      </c>
      <c r="C544" s="548" t="str">
        <f t="shared" si="38"/>
        <v>31.03.2023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Нео Лондон Капитал АД</v>
      </c>
      <c r="B545" s="99">
        <f t="shared" si="37"/>
        <v>203039149</v>
      </c>
      <c r="C545" s="548" t="str">
        <f t="shared" si="38"/>
        <v>31.03.2023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Нео Лондон Капитал АД</v>
      </c>
      <c r="B546" s="99">
        <f t="shared" si="37"/>
        <v>203039149</v>
      </c>
      <c r="C546" s="548" t="str">
        <f t="shared" si="38"/>
        <v>31.03.2023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Нео Лондон Капитал АД</v>
      </c>
      <c r="B547" s="99">
        <f t="shared" si="37"/>
        <v>203039149</v>
      </c>
      <c r="C547" s="548" t="str">
        <f t="shared" si="38"/>
        <v>31.03.2023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Нео Лондон Капитал АД</v>
      </c>
      <c r="B548" s="99">
        <f t="shared" si="37"/>
        <v>203039149</v>
      </c>
      <c r="C548" s="548" t="str">
        <f t="shared" si="38"/>
        <v>31.03.2023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Нео Лондон Капитал АД</v>
      </c>
      <c r="B549" s="99">
        <f t="shared" si="37"/>
        <v>203039149</v>
      </c>
      <c r="C549" s="548" t="str">
        <f t="shared" si="38"/>
        <v>31.03.2023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Нео Лондон Капитал АД</v>
      </c>
      <c r="B550" s="99">
        <f t="shared" si="37"/>
        <v>203039149</v>
      </c>
      <c r="C550" s="548" t="str">
        <f t="shared" si="38"/>
        <v>31.03.2023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Нео Лондон Капитал АД</v>
      </c>
      <c r="B551" s="99">
        <f t="shared" si="37"/>
        <v>203039149</v>
      </c>
      <c r="C551" s="548" t="str">
        <f t="shared" si="38"/>
        <v>31.03.2023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Нео Лондон Капитал АД</v>
      </c>
      <c r="B552" s="99">
        <f t="shared" si="37"/>
        <v>203039149</v>
      </c>
      <c r="C552" s="548" t="str">
        <f t="shared" si="38"/>
        <v>31.03.2023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Нео Лондон Капитал АД</v>
      </c>
      <c r="B553" s="99">
        <f t="shared" si="37"/>
        <v>203039149</v>
      </c>
      <c r="C553" s="548" t="str">
        <f t="shared" si="38"/>
        <v>31.03.2023</v>
      </c>
      <c r="D553" s="99" t="s">
        <v>529</v>
      </c>
      <c r="E553" s="481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Нео Лондон Капитал АД</v>
      </c>
      <c r="B554" s="99">
        <f t="shared" si="37"/>
        <v>203039149</v>
      </c>
      <c r="C554" s="548" t="str">
        <f t="shared" si="38"/>
        <v>31.03.2023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Нео Лондон Капитал АД</v>
      </c>
      <c r="B555" s="99">
        <f t="shared" si="37"/>
        <v>203039149</v>
      </c>
      <c r="C555" s="548" t="str">
        <f t="shared" si="38"/>
        <v>31.03.2023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Нео Лондон Капитал АД</v>
      </c>
      <c r="B556" s="99">
        <f t="shared" si="37"/>
        <v>203039149</v>
      </c>
      <c r="C556" s="548" t="str">
        <f t="shared" si="38"/>
        <v>31.03.2023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Нео Лондон Капитал АД</v>
      </c>
      <c r="B557" s="99">
        <f t="shared" si="37"/>
        <v>203039149</v>
      </c>
      <c r="C557" s="548" t="str">
        <f t="shared" si="38"/>
        <v>31.03.2023</v>
      </c>
      <c r="D557" s="99" t="s">
        <v>540</v>
      </c>
      <c r="E557" s="481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Нео Лондон Капитал АД</v>
      </c>
      <c r="B558" s="99">
        <f t="shared" si="37"/>
        <v>203039149</v>
      </c>
      <c r="C558" s="548" t="str">
        <f t="shared" si="38"/>
        <v>31.03.2023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Нео Лондон Капитал АД</v>
      </c>
      <c r="B559" s="99">
        <f t="shared" si="37"/>
        <v>203039149</v>
      </c>
      <c r="C559" s="548" t="str">
        <f t="shared" si="38"/>
        <v>31.03.2023</v>
      </c>
      <c r="D559" s="99" t="s">
        <v>545</v>
      </c>
      <c r="E559" s="481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Нео Лондон Капитал АД</v>
      </c>
      <c r="B560" s="99">
        <f t="shared" si="37"/>
        <v>203039149</v>
      </c>
      <c r="C560" s="548" t="str">
        <f t="shared" si="38"/>
        <v>31.03.2023</v>
      </c>
      <c r="D560" s="99" t="s">
        <v>547</v>
      </c>
      <c r="E560" s="481">
        <v>4</v>
      </c>
      <c r="F560" s="99" t="s">
        <v>546</v>
      </c>
      <c r="H560" s="99">
        <f>'Справка 6'!G20</f>
        <v>70137</v>
      </c>
    </row>
    <row r="561" spans="1:8" ht="15.75">
      <c r="A561" s="99" t="str">
        <f t="shared" si="36"/>
        <v>Нео Лондон Капитал АД</v>
      </c>
      <c r="B561" s="99">
        <f t="shared" si="37"/>
        <v>203039149</v>
      </c>
      <c r="C561" s="548" t="str">
        <f t="shared" si="38"/>
        <v>31.03.2023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Нео Лондон Капитал АД</v>
      </c>
      <c r="B562" s="99">
        <f t="shared" si="37"/>
        <v>203039149</v>
      </c>
      <c r="C562" s="548" t="str">
        <f t="shared" si="38"/>
        <v>31.03.2023</v>
      </c>
      <c r="D562" s="99" t="s">
        <v>553</v>
      </c>
      <c r="E562" s="481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Нео Лондон Капитал АД</v>
      </c>
      <c r="B563" s="99">
        <f t="shared" si="37"/>
        <v>203039149</v>
      </c>
      <c r="C563" s="548" t="str">
        <f t="shared" si="38"/>
        <v>31.03.2023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Нео Лондон Капитал АД</v>
      </c>
      <c r="B564" s="99">
        <f t="shared" si="37"/>
        <v>203039149</v>
      </c>
      <c r="C564" s="548" t="str">
        <f t="shared" si="38"/>
        <v>31.03.2023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Нео Лондон Капитал АД</v>
      </c>
      <c r="B565" s="99">
        <f t="shared" si="37"/>
        <v>203039149</v>
      </c>
      <c r="C565" s="548" t="str">
        <f t="shared" si="38"/>
        <v>31.03.2023</v>
      </c>
      <c r="D565" s="99" t="s">
        <v>558</v>
      </c>
      <c r="E565" s="481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Нео Лондон Капитал АД</v>
      </c>
      <c r="B566" s="99">
        <f t="shared" si="37"/>
        <v>203039149</v>
      </c>
      <c r="C566" s="548" t="str">
        <f t="shared" si="38"/>
        <v>31.03.2023</v>
      </c>
      <c r="D566" s="99" t="s">
        <v>560</v>
      </c>
      <c r="E566" s="481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Нео Лондон Капитал АД</v>
      </c>
      <c r="B567" s="99">
        <f t="shared" si="37"/>
        <v>203039149</v>
      </c>
      <c r="C567" s="548" t="str">
        <f t="shared" si="38"/>
        <v>31.03.2023</v>
      </c>
      <c r="D567" s="99" t="s">
        <v>562</v>
      </c>
      <c r="E567" s="481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Нео Лондон Капитал АД</v>
      </c>
      <c r="B568" s="99">
        <f t="shared" si="37"/>
        <v>203039149</v>
      </c>
      <c r="C568" s="548" t="str">
        <f t="shared" si="38"/>
        <v>31.03.2023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Нео Лондон Капитал АД</v>
      </c>
      <c r="B569" s="99">
        <f t="shared" si="37"/>
        <v>203039149</v>
      </c>
      <c r="C569" s="548" t="str">
        <f t="shared" si="38"/>
        <v>31.03.2023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Нео Лондон Капитал АД</v>
      </c>
      <c r="B570" s="99">
        <f t="shared" si="37"/>
        <v>203039149</v>
      </c>
      <c r="C570" s="548" t="str">
        <f t="shared" si="38"/>
        <v>31.03.2023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Нео Лондон Капитал АД</v>
      </c>
      <c r="B571" s="99">
        <f t="shared" si="37"/>
        <v>203039149</v>
      </c>
      <c r="C571" s="548" t="str">
        <f t="shared" si="38"/>
        <v>31.03.2023</v>
      </c>
      <c r="D571" s="99" t="s">
        <v>566</v>
      </c>
      <c r="E571" s="481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Нео Лондон Капитал АД</v>
      </c>
      <c r="B572" s="99">
        <f t="shared" si="37"/>
        <v>203039149</v>
      </c>
      <c r="C572" s="548" t="str">
        <f t="shared" si="38"/>
        <v>31.03.2023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Нео Лондон Капитал АД</v>
      </c>
      <c r="B573" s="99">
        <f t="shared" si="37"/>
        <v>203039149</v>
      </c>
      <c r="C573" s="548" t="str">
        <f t="shared" si="38"/>
        <v>31.03.2023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Нео Лондон Капитал АД</v>
      </c>
      <c r="B574" s="99">
        <f t="shared" si="37"/>
        <v>203039149</v>
      </c>
      <c r="C574" s="548" t="str">
        <f t="shared" si="38"/>
        <v>31.03.2023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Нео Лондон Капитал АД</v>
      </c>
      <c r="B575" s="99">
        <f t="shared" si="37"/>
        <v>203039149</v>
      </c>
      <c r="C575" s="548" t="str">
        <f t="shared" si="38"/>
        <v>31.03.2023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Нео Лондон Капитал АД</v>
      </c>
      <c r="B576" s="99">
        <f t="shared" si="37"/>
        <v>203039149</v>
      </c>
      <c r="C576" s="548" t="str">
        <f t="shared" si="38"/>
        <v>31.03.2023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Нео Лондон Капитал АД</v>
      </c>
      <c r="B577" s="99">
        <f t="shared" si="37"/>
        <v>203039149</v>
      </c>
      <c r="C577" s="548" t="str">
        <f t="shared" si="38"/>
        <v>31.03.2023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Нео Лондон Капитал АД</v>
      </c>
      <c r="B578" s="99">
        <f t="shared" si="37"/>
        <v>203039149</v>
      </c>
      <c r="C578" s="548" t="str">
        <f t="shared" si="38"/>
        <v>31.03.2023</v>
      </c>
      <c r="D578" s="99" t="s">
        <v>578</v>
      </c>
      <c r="E578" s="481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Нео Лондон Капитал АД</v>
      </c>
      <c r="B579" s="99">
        <f t="shared" si="37"/>
        <v>203039149</v>
      </c>
      <c r="C579" s="548" t="str">
        <f t="shared" si="38"/>
        <v>31.03.2023</v>
      </c>
      <c r="D579" s="99" t="s">
        <v>581</v>
      </c>
      <c r="E579" s="481">
        <v>4</v>
      </c>
      <c r="F579" s="99" t="s">
        <v>580</v>
      </c>
      <c r="H579" s="99">
        <f>'Справка 6'!G41</f>
        <v>726</v>
      </c>
    </row>
    <row r="580" spans="1:8" ht="15.75">
      <c r="A580" s="99" t="str">
        <f t="shared" si="36"/>
        <v>Нео Лондон Капитал АД</v>
      </c>
      <c r="B580" s="99">
        <f t="shared" si="37"/>
        <v>203039149</v>
      </c>
      <c r="C580" s="548" t="str">
        <f t="shared" si="38"/>
        <v>31.03.2023</v>
      </c>
      <c r="D580" s="99" t="s">
        <v>583</v>
      </c>
      <c r="E580" s="481">
        <v>4</v>
      </c>
      <c r="F580" s="99" t="s">
        <v>582</v>
      </c>
      <c r="H580" s="99">
        <f>'Справка 6'!G42</f>
        <v>72283</v>
      </c>
    </row>
    <row r="581" spans="1:8" ht="15.75">
      <c r="A581" s="99" t="str">
        <f t="shared" si="36"/>
        <v>Нео Лондон Капитал АД</v>
      </c>
      <c r="B581" s="99">
        <f t="shared" si="37"/>
        <v>203039149</v>
      </c>
      <c r="C581" s="548" t="str">
        <f t="shared" si="38"/>
        <v>31.03.2023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Нео Лондон Капитал АД</v>
      </c>
      <c r="B582" s="99">
        <f t="shared" si="37"/>
        <v>203039149</v>
      </c>
      <c r="C582" s="548" t="str">
        <f t="shared" si="38"/>
        <v>31.03.2023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Нео Лондон Капитал АД</v>
      </c>
      <c r="B583" s="99">
        <f t="shared" si="37"/>
        <v>203039149</v>
      </c>
      <c r="C583" s="548" t="str">
        <f t="shared" si="38"/>
        <v>31.03.2023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Нео Лондон Капитал АД</v>
      </c>
      <c r="B584" s="99">
        <f t="shared" si="37"/>
        <v>203039149</v>
      </c>
      <c r="C584" s="548" t="str">
        <f t="shared" si="38"/>
        <v>31.03.2023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Нео Лондон Капитал АД</v>
      </c>
      <c r="B585" s="99">
        <f t="shared" si="37"/>
        <v>203039149</v>
      </c>
      <c r="C585" s="548" t="str">
        <f t="shared" si="38"/>
        <v>31.03.2023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Нео Лондон Капитал АД</v>
      </c>
      <c r="B586" s="99">
        <f t="shared" si="37"/>
        <v>203039149</v>
      </c>
      <c r="C586" s="548" t="str">
        <f t="shared" si="38"/>
        <v>31.03.2023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Нео Лондон Капитал АД</v>
      </c>
      <c r="B587" s="99">
        <f t="shared" si="37"/>
        <v>203039149</v>
      </c>
      <c r="C587" s="548" t="str">
        <f t="shared" si="38"/>
        <v>31.03.2023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Нео Лондон Капитал АД</v>
      </c>
      <c r="B588" s="99">
        <f t="shared" si="37"/>
        <v>203039149</v>
      </c>
      <c r="C588" s="548" t="str">
        <f t="shared" si="38"/>
        <v>31.03.2023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Нео Лондон Капитал АД</v>
      </c>
      <c r="B589" s="99">
        <f aca="true" t="shared" si="40" ref="B589:B652">pdeBulstat</f>
        <v>203039149</v>
      </c>
      <c r="C589" s="548" t="str">
        <f aca="true" t="shared" si="41" ref="C589:C652">endDate</f>
        <v>31.03.2023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Нео Лондон Капитал АД</v>
      </c>
      <c r="B590" s="99">
        <f t="shared" si="40"/>
        <v>203039149</v>
      </c>
      <c r="C590" s="548" t="str">
        <f t="shared" si="41"/>
        <v>31.03.2023</v>
      </c>
      <c r="D590" s="99" t="s">
        <v>547</v>
      </c>
      <c r="E590" s="481">
        <v>5</v>
      </c>
      <c r="F590" s="99" t="s">
        <v>546</v>
      </c>
      <c r="H590" s="99">
        <f>'Справка 6'!H20</f>
        <v>519</v>
      </c>
    </row>
    <row r="591" spans="1:8" ht="15.75">
      <c r="A591" s="99" t="str">
        <f t="shared" si="39"/>
        <v>Нео Лондон Капитал АД</v>
      </c>
      <c r="B591" s="99">
        <f t="shared" si="40"/>
        <v>203039149</v>
      </c>
      <c r="C591" s="548" t="str">
        <f t="shared" si="41"/>
        <v>31.03.2023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Нео Лондон Капитал АД</v>
      </c>
      <c r="B592" s="99">
        <f t="shared" si="40"/>
        <v>203039149</v>
      </c>
      <c r="C592" s="548" t="str">
        <f t="shared" si="41"/>
        <v>31.03.2023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Нео Лондон Капитал АД</v>
      </c>
      <c r="B593" s="99">
        <f t="shared" si="40"/>
        <v>203039149</v>
      </c>
      <c r="C593" s="548" t="str">
        <f t="shared" si="41"/>
        <v>31.03.2023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Нео Лондон Капитал АД</v>
      </c>
      <c r="B594" s="99">
        <f t="shared" si="40"/>
        <v>203039149</v>
      </c>
      <c r="C594" s="548" t="str">
        <f t="shared" si="41"/>
        <v>31.03.2023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Нео Лондон Капитал АД</v>
      </c>
      <c r="B595" s="99">
        <f t="shared" si="40"/>
        <v>203039149</v>
      </c>
      <c r="C595" s="548" t="str">
        <f t="shared" si="41"/>
        <v>31.03.2023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Нео Лондон Капитал АД</v>
      </c>
      <c r="B596" s="99">
        <f t="shared" si="40"/>
        <v>203039149</v>
      </c>
      <c r="C596" s="548" t="str">
        <f t="shared" si="41"/>
        <v>31.03.2023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Нео Лондон Капитал АД</v>
      </c>
      <c r="B597" s="99">
        <f t="shared" si="40"/>
        <v>203039149</v>
      </c>
      <c r="C597" s="548" t="str">
        <f t="shared" si="41"/>
        <v>31.03.2023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Нео Лондон Капитал АД</v>
      </c>
      <c r="B598" s="99">
        <f t="shared" si="40"/>
        <v>203039149</v>
      </c>
      <c r="C598" s="548" t="str">
        <f t="shared" si="41"/>
        <v>31.03.2023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Нео Лондон Капитал АД</v>
      </c>
      <c r="B599" s="99">
        <f t="shared" si="40"/>
        <v>203039149</v>
      </c>
      <c r="C599" s="548" t="str">
        <f t="shared" si="41"/>
        <v>31.03.2023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Нео Лондон Капитал АД</v>
      </c>
      <c r="B600" s="99">
        <f t="shared" si="40"/>
        <v>203039149</v>
      </c>
      <c r="C600" s="548" t="str">
        <f t="shared" si="41"/>
        <v>31.03.2023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Нео Лондон Капитал АД</v>
      </c>
      <c r="B601" s="99">
        <f t="shared" si="40"/>
        <v>203039149</v>
      </c>
      <c r="C601" s="548" t="str">
        <f t="shared" si="41"/>
        <v>31.03.2023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Нео Лондон Капитал АД</v>
      </c>
      <c r="B602" s="99">
        <f t="shared" si="40"/>
        <v>203039149</v>
      </c>
      <c r="C602" s="548" t="str">
        <f t="shared" si="41"/>
        <v>31.03.2023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Нео Лондон Капитал АД</v>
      </c>
      <c r="B603" s="99">
        <f t="shared" si="40"/>
        <v>203039149</v>
      </c>
      <c r="C603" s="548" t="str">
        <f t="shared" si="41"/>
        <v>31.03.2023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Нео Лондон Капитал АД</v>
      </c>
      <c r="B604" s="99">
        <f t="shared" si="40"/>
        <v>203039149</v>
      </c>
      <c r="C604" s="548" t="str">
        <f t="shared" si="41"/>
        <v>31.03.2023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Нео Лондон Капитал АД</v>
      </c>
      <c r="B605" s="99">
        <f t="shared" si="40"/>
        <v>203039149</v>
      </c>
      <c r="C605" s="548" t="str">
        <f t="shared" si="41"/>
        <v>31.03.2023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Нео Лондон Капитал АД</v>
      </c>
      <c r="B606" s="99">
        <f t="shared" si="40"/>
        <v>203039149</v>
      </c>
      <c r="C606" s="548" t="str">
        <f t="shared" si="41"/>
        <v>31.03.2023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Нео Лондон Капитал АД</v>
      </c>
      <c r="B607" s="99">
        <f t="shared" si="40"/>
        <v>203039149</v>
      </c>
      <c r="C607" s="548" t="str">
        <f t="shared" si="41"/>
        <v>31.03.2023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Нео Лондон Капитал АД</v>
      </c>
      <c r="B608" s="99">
        <f t="shared" si="40"/>
        <v>203039149</v>
      </c>
      <c r="C608" s="548" t="str">
        <f t="shared" si="41"/>
        <v>31.03.2023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Нео Лондон Капитал АД</v>
      </c>
      <c r="B609" s="99">
        <f t="shared" si="40"/>
        <v>203039149</v>
      </c>
      <c r="C609" s="548" t="str">
        <f t="shared" si="41"/>
        <v>31.03.2023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Нео Лондон Капитал АД</v>
      </c>
      <c r="B610" s="99">
        <f t="shared" si="40"/>
        <v>203039149</v>
      </c>
      <c r="C610" s="548" t="str">
        <f t="shared" si="41"/>
        <v>31.03.2023</v>
      </c>
      <c r="D610" s="99" t="s">
        <v>583</v>
      </c>
      <c r="E610" s="481">
        <v>5</v>
      </c>
      <c r="F610" s="99" t="s">
        <v>582</v>
      </c>
      <c r="H610" s="99">
        <f>'Справка 6'!H42</f>
        <v>519</v>
      </c>
    </row>
    <row r="611" spans="1:8" ht="15.75">
      <c r="A611" s="99" t="str">
        <f t="shared" si="39"/>
        <v>Нео Лондон Капитал АД</v>
      </c>
      <c r="B611" s="99">
        <f t="shared" si="40"/>
        <v>203039149</v>
      </c>
      <c r="C611" s="548" t="str">
        <f t="shared" si="41"/>
        <v>31.03.2023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Нео Лондон Капитал АД</v>
      </c>
      <c r="B612" s="99">
        <f t="shared" si="40"/>
        <v>203039149</v>
      </c>
      <c r="C612" s="548" t="str">
        <f t="shared" si="41"/>
        <v>31.03.2023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Нео Лондон Капитал АД</v>
      </c>
      <c r="B613" s="99">
        <f t="shared" si="40"/>
        <v>203039149</v>
      </c>
      <c r="C613" s="548" t="str">
        <f t="shared" si="41"/>
        <v>31.03.2023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Нео Лондон Капитал АД</v>
      </c>
      <c r="B614" s="99">
        <f t="shared" si="40"/>
        <v>203039149</v>
      </c>
      <c r="C614" s="548" t="str">
        <f t="shared" si="41"/>
        <v>31.03.2023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Нео Лондон Капитал АД</v>
      </c>
      <c r="B615" s="99">
        <f t="shared" si="40"/>
        <v>203039149</v>
      </c>
      <c r="C615" s="548" t="str">
        <f t="shared" si="41"/>
        <v>31.03.2023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Нео Лондон Капитал АД</v>
      </c>
      <c r="B616" s="99">
        <f t="shared" si="40"/>
        <v>203039149</v>
      </c>
      <c r="C616" s="548" t="str">
        <f t="shared" si="41"/>
        <v>31.03.2023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Нео Лондон Капитал АД</v>
      </c>
      <c r="B617" s="99">
        <f t="shared" si="40"/>
        <v>203039149</v>
      </c>
      <c r="C617" s="548" t="str">
        <f t="shared" si="41"/>
        <v>31.03.2023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Нео Лондон Капитал АД</v>
      </c>
      <c r="B618" s="99">
        <f t="shared" si="40"/>
        <v>203039149</v>
      </c>
      <c r="C618" s="548" t="str">
        <f t="shared" si="41"/>
        <v>31.03.2023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Нео Лондон Капитал АД</v>
      </c>
      <c r="B619" s="99">
        <f t="shared" si="40"/>
        <v>203039149</v>
      </c>
      <c r="C619" s="548" t="str">
        <f t="shared" si="41"/>
        <v>31.03.2023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Нео Лондон Капитал АД</v>
      </c>
      <c r="B620" s="99">
        <f t="shared" si="40"/>
        <v>203039149</v>
      </c>
      <c r="C620" s="548" t="str">
        <f t="shared" si="41"/>
        <v>31.03.2023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Нео Лондон Капитал АД</v>
      </c>
      <c r="B621" s="99">
        <f t="shared" si="40"/>
        <v>203039149</v>
      </c>
      <c r="C621" s="548" t="str">
        <f t="shared" si="41"/>
        <v>31.03.2023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Нео Лондон Капитал АД</v>
      </c>
      <c r="B622" s="99">
        <f t="shared" si="40"/>
        <v>203039149</v>
      </c>
      <c r="C622" s="548" t="str">
        <f t="shared" si="41"/>
        <v>31.03.2023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Нео Лондон Капитал АД</v>
      </c>
      <c r="B623" s="99">
        <f t="shared" si="40"/>
        <v>203039149</v>
      </c>
      <c r="C623" s="548" t="str">
        <f t="shared" si="41"/>
        <v>31.03.2023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Нео Лондон Капитал АД</v>
      </c>
      <c r="B624" s="99">
        <f t="shared" si="40"/>
        <v>203039149</v>
      </c>
      <c r="C624" s="548" t="str">
        <f t="shared" si="41"/>
        <v>31.03.2023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Нео Лондон Капитал АД</v>
      </c>
      <c r="B625" s="99">
        <f t="shared" si="40"/>
        <v>203039149</v>
      </c>
      <c r="C625" s="548" t="str">
        <f t="shared" si="41"/>
        <v>31.03.2023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Нео Лондон Капитал АД</v>
      </c>
      <c r="B626" s="99">
        <f t="shared" si="40"/>
        <v>203039149</v>
      </c>
      <c r="C626" s="548" t="str">
        <f t="shared" si="41"/>
        <v>31.03.2023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Нео Лондон Капитал АД</v>
      </c>
      <c r="B627" s="99">
        <f t="shared" si="40"/>
        <v>203039149</v>
      </c>
      <c r="C627" s="548" t="str">
        <f t="shared" si="41"/>
        <v>31.03.2023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Нео Лондон Капитал АД</v>
      </c>
      <c r="B628" s="99">
        <f t="shared" si="40"/>
        <v>203039149</v>
      </c>
      <c r="C628" s="548" t="str">
        <f t="shared" si="41"/>
        <v>31.03.2023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Нео Лондон Капитал АД</v>
      </c>
      <c r="B629" s="99">
        <f t="shared" si="40"/>
        <v>203039149</v>
      </c>
      <c r="C629" s="548" t="str">
        <f t="shared" si="41"/>
        <v>31.03.2023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Нео Лондон Капитал АД</v>
      </c>
      <c r="B630" s="99">
        <f t="shared" si="40"/>
        <v>203039149</v>
      </c>
      <c r="C630" s="548" t="str">
        <f t="shared" si="41"/>
        <v>31.03.2023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Нео Лондон Капитал АД</v>
      </c>
      <c r="B631" s="99">
        <f t="shared" si="40"/>
        <v>203039149</v>
      </c>
      <c r="C631" s="548" t="str">
        <f t="shared" si="41"/>
        <v>31.03.2023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Нео Лондон Капитал АД</v>
      </c>
      <c r="B632" s="99">
        <f t="shared" si="40"/>
        <v>203039149</v>
      </c>
      <c r="C632" s="548" t="str">
        <f t="shared" si="41"/>
        <v>31.03.2023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Нео Лондон Капитал АД</v>
      </c>
      <c r="B633" s="99">
        <f t="shared" si="40"/>
        <v>203039149</v>
      </c>
      <c r="C633" s="548" t="str">
        <f t="shared" si="41"/>
        <v>31.03.2023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Нео Лондон Капитал АД</v>
      </c>
      <c r="B634" s="99">
        <f t="shared" si="40"/>
        <v>203039149</v>
      </c>
      <c r="C634" s="548" t="str">
        <f t="shared" si="41"/>
        <v>31.03.2023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Нео Лондон Капитал АД</v>
      </c>
      <c r="B635" s="99">
        <f t="shared" si="40"/>
        <v>203039149</v>
      </c>
      <c r="C635" s="548" t="str">
        <f t="shared" si="41"/>
        <v>31.03.2023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Нео Лондон Капитал АД</v>
      </c>
      <c r="B636" s="99">
        <f t="shared" si="40"/>
        <v>203039149</v>
      </c>
      <c r="C636" s="548" t="str">
        <f t="shared" si="41"/>
        <v>31.03.2023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Нео Лондон Капитал АД</v>
      </c>
      <c r="B637" s="99">
        <f t="shared" si="40"/>
        <v>203039149</v>
      </c>
      <c r="C637" s="548" t="str">
        <f t="shared" si="41"/>
        <v>31.03.2023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Нео Лондон Капитал АД</v>
      </c>
      <c r="B638" s="99">
        <f t="shared" si="40"/>
        <v>203039149</v>
      </c>
      <c r="C638" s="548" t="str">
        <f t="shared" si="41"/>
        <v>31.03.2023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Нео Лондон Капитал АД</v>
      </c>
      <c r="B639" s="99">
        <f t="shared" si="40"/>
        <v>203039149</v>
      </c>
      <c r="C639" s="548" t="str">
        <f t="shared" si="41"/>
        <v>31.03.2023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Нео Лондон Капитал АД</v>
      </c>
      <c r="B640" s="99">
        <f t="shared" si="40"/>
        <v>203039149</v>
      </c>
      <c r="C640" s="548" t="str">
        <f t="shared" si="41"/>
        <v>31.03.2023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Нео Лондон Капитал АД</v>
      </c>
      <c r="B641" s="99">
        <f t="shared" si="40"/>
        <v>203039149</v>
      </c>
      <c r="C641" s="548" t="str">
        <f t="shared" si="41"/>
        <v>31.03.2023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Нео Лондон Капитал АД</v>
      </c>
      <c r="B642" s="99">
        <f t="shared" si="40"/>
        <v>203039149</v>
      </c>
      <c r="C642" s="548" t="str">
        <f t="shared" si="41"/>
        <v>31.03.2023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Нео Лондон Капитал АД</v>
      </c>
      <c r="B643" s="99">
        <f t="shared" si="40"/>
        <v>203039149</v>
      </c>
      <c r="C643" s="548" t="str">
        <f t="shared" si="41"/>
        <v>31.03.2023</v>
      </c>
      <c r="D643" s="99" t="s">
        <v>529</v>
      </c>
      <c r="E643" s="481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Нео Лондон Капитал АД</v>
      </c>
      <c r="B644" s="99">
        <f t="shared" si="40"/>
        <v>203039149</v>
      </c>
      <c r="C644" s="548" t="str">
        <f t="shared" si="41"/>
        <v>31.03.2023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Нео Лондон Капитал АД</v>
      </c>
      <c r="B645" s="99">
        <f t="shared" si="40"/>
        <v>203039149</v>
      </c>
      <c r="C645" s="548" t="str">
        <f t="shared" si="41"/>
        <v>31.03.2023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Нео Лондон Капитал АД</v>
      </c>
      <c r="B646" s="99">
        <f t="shared" si="40"/>
        <v>203039149</v>
      </c>
      <c r="C646" s="548" t="str">
        <f t="shared" si="41"/>
        <v>31.03.2023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Нео Лондон Капитал АД</v>
      </c>
      <c r="B647" s="99">
        <f t="shared" si="40"/>
        <v>203039149</v>
      </c>
      <c r="C647" s="548" t="str">
        <f t="shared" si="41"/>
        <v>31.03.2023</v>
      </c>
      <c r="D647" s="99" t="s">
        <v>540</v>
      </c>
      <c r="E647" s="481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Нео Лондон Капитал АД</v>
      </c>
      <c r="B648" s="99">
        <f t="shared" si="40"/>
        <v>203039149</v>
      </c>
      <c r="C648" s="548" t="str">
        <f t="shared" si="41"/>
        <v>31.03.2023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Нео Лондон Капитал АД</v>
      </c>
      <c r="B649" s="99">
        <f t="shared" si="40"/>
        <v>203039149</v>
      </c>
      <c r="C649" s="548" t="str">
        <f t="shared" si="41"/>
        <v>31.03.2023</v>
      </c>
      <c r="D649" s="99" t="s">
        <v>545</v>
      </c>
      <c r="E649" s="481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Нео Лондон Капитал АД</v>
      </c>
      <c r="B650" s="99">
        <f t="shared" si="40"/>
        <v>203039149</v>
      </c>
      <c r="C650" s="548" t="str">
        <f t="shared" si="41"/>
        <v>31.03.2023</v>
      </c>
      <c r="D650" s="99" t="s">
        <v>547</v>
      </c>
      <c r="E650" s="481">
        <v>7</v>
      </c>
      <c r="F650" s="99" t="s">
        <v>546</v>
      </c>
      <c r="H650" s="99">
        <f>'Справка 6'!J20</f>
        <v>70656</v>
      </c>
    </row>
    <row r="651" spans="1:8" ht="15.75">
      <c r="A651" s="99" t="str">
        <f t="shared" si="39"/>
        <v>Нео Лондон Капитал АД</v>
      </c>
      <c r="B651" s="99">
        <f t="shared" si="40"/>
        <v>203039149</v>
      </c>
      <c r="C651" s="548" t="str">
        <f t="shared" si="41"/>
        <v>31.03.2023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Нео Лондон Капитал АД</v>
      </c>
      <c r="B652" s="99">
        <f t="shared" si="40"/>
        <v>203039149</v>
      </c>
      <c r="C652" s="548" t="str">
        <f t="shared" si="41"/>
        <v>31.03.2023</v>
      </c>
      <c r="D652" s="99" t="s">
        <v>553</v>
      </c>
      <c r="E652" s="481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Нео Лондон Капитал АД</v>
      </c>
      <c r="B653" s="99">
        <f aca="true" t="shared" si="43" ref="B653:B716">pdeBulstat</f>
        <v>203039149</v>
      </c>
      <c r="C653" s="548" t="str">
        <f aca="true" t="shared" si="44" ref="C653:C716">endDate</f>
        <v>31.03.2023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Нео Лондон Капитал АД</v>
      </c>
      <c r="B654" s="99">
        <f t="shared" si="43"/>
        <v>203039149</v>
      </c>
      <c r="C654" s="548" t="str">
        <f t="shared" si="44"/>
        <v>31.03.2023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Нео Лондон Капитал АД</v>
      </c>
      <c r="B655" s="99">
        <f t="shared" si="43"/>
        <v>203039149</v>
      </c>
      <c r="C655" s="548" t="str">
        <f t="shared" si="44"/>
        <v>31.03.2023</v>
      </c>
      <c r="D655" s="99" t="s">
        <v>558</v>
      </c>
      <c r="E655" s="481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Нео Лондон Капитал АД</v>
      </c>
      <c r="B656" s="99">
        <f t="shared" si="43"/>
        <v>203039149</v>
      </c>
      <c r="C656" s="548" t="str">
        <f t="shared" si="44"/>
        <v>31.03.2023</v>
      </c>
      <c r="D656" s="99" t="s">
        <v>560</v>
      </c>
      <c r="E656" s="481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Нео Лондон Капитал АД</v>
      </c>
      <c r="B657" s="99">
        <f t="shared" si="43"/>
        <v>203039149</v>
      </c>
      <c r="C657" s="548" t="str">
        <f t="shared" si="44"/>
        <v>31.03.2023</v>
      </c>
      <c r="D657" s="99" t="s">
        <v>562</v>
      </c>
      <c r="E657" s="481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Нео Лондон Капитал АД</v>
      </c>
      <c r="B658" s="99">
        <f t="shared" si="43"/>
        <v>203039149</v>
      </c>
      <c r="C658" s="548" t="str">
        <f t="shared" si="44"/>
        <v>31.03.2023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Нео Лондон Капитал АД</v>
      </c>
      <c r="B659" s="99">
        <f t="shared" si="43"/>
        <v>203039149</v>
      </c>
      <c r="C659" s="548" t="str">
        <f t="shared" si="44"/>
        <v>31.03.2023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Нео Лондон Капитал АД</v>
      </c>
      <c r="B660" s="99">
        <f t="shared" si="43"/>
        <v>203039149</v>
      </c>
      <c r="C660" s="548" t="str">
        <f t="shared" si="44"/>
        <v>31.03.2023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Нео Лондон Капитал АД</v>
      </c>
      <c r="B661" s="99">
        <f t="shared" si="43"/>
        <v>203039149</v>
      </c>
      <c r="C661" s="548" t="str">
        <f t="shared" si="44"/>
        <v>31.03.2023</v>
      </c>
      <c r="D661" s="99" t="s">
        <v>566</v>
      </c>
      <c r="E661" s="481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Нео Лондон Капитал АД</v>
      </c>
      <c r="B662" s="99">
        <f t="shared" si="43"/>
        <v>203039149</v>
      </c>
      <c r="C662" s="548" t="str">
        <f t="shared" si="44"/>
        <v>31.03.2023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Нео Лондон Капитал АД</v>
      </c>
      <c r="B663" s="99">
        <f t="shared" si="43"/>
        <v>203039149</v>
      </c>
      <c r="C663" s="548" t="str">
        <f t="shared" si="44"/>
        <v>31.03.2023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Нео Лондон Капитал АД</v>
      </c>
      <c r="B664" s="99">
        <f t="shared" si="43"/>
        <v>203039149</v>
      </c>
      <c r="C664" s="548" t="str">
        <f t="shared" si="44"/>
        <v>31.03.2023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Нео Лондон Капитал АД</v>
      </c>
      <c r="B665" s="99">
        <f t="shared" si="43"/>
        <v>203039149</v>
      </c>
      <c r="C665" s="548" t="str">
        <f t="shared" si="44"/>
        <v>31.03.2023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Нео Лондон Капитал АД</v>
      </c>
      <c r="B666" s="99">
        <f t="shared" si="43"/>
        <v>203039149</v>
      </c>
      <c r="C666" s="548" t="str">
        <f t="shared" si="44"/>
        <v>31.03.2023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Нео Лондон Капитал АД</v>
      </c>
      <c r="B667" s="99">
        <f t="shared" si="43"/>
        <v>203039149</v>
      </c>
      <c r="C667" s="548" t="str">
        <f t="shared" si="44"/>
        <v>31.03.2023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Нео Лондон Капитал АД</v>
      </c>
      <c r="B668" s="99">
        <f t="shared" si="43"/>
        <v>203039149</v>
      </c>
      <c r="C668" s="548" t="str">
        <f t="shared" si="44"/>
        <v>31.03.2023</v>
      </c>
      <c r="D668" s="99" t="s">
        <v>578</v>
      </c>
      <c r="E668" s="481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Нео Лондон Капитал АД</v>
      </c>
      <c r="B669" s="99">
        <f t="shared" si="43"/>
        <v>203039149</v>
      </c>
      <c r="C669" s="548" t="str">
        <f t="shared" si="44"/>
        <v>31.03.2023</v>
      </c>
      <c r="D669" s="99" t="s">
        <v>581</v>
      </c>
      <c r="E669" s="481">
        <v>7</v>
      </c>
      <c r="F669" s="99" t="s">
        <v>580</v>
      </c>
      <c r="H669" s="99">
        <f>'Справка 6'!J41</f>
        <v>726</v>
      </c>
    </row>
    <row r="670" spans="1:8" ht="15.75">
      <c r="A670" s="99" t="str">
        <f t="shared" si="42"/>
        <v>Нео Лондон Капитал АД</v>
      </c>
      <c r="B670" s="99">
        <f t="shared" si="43"/>
        <v>203039149</v>
      </c>
      <c r="C670" s="548" t="str">
        <f t="shared" si="44"/>
        <v>31.03.2023</v>
      </c>
      <c r="D670" s="99" t="s">
        <v>583</v>
      </c>
      <c r="E670" s="481">
        <v>7</v>
      </c>
      <c r="F670" s="99" t="s">
        <v>582</v>
      </c>
      <c r="H670" s="99">
        <f>'Справка 6'!J42</f>
        <v>72802</v>
      </c>
    </row>
    <row r="671" spans="1:8" ht="15.75">
      <c r="A671" s="99" t="str">
        <f t="shared" si="42"/>
        <v>Нео Лондон Капитал АД</v>
      </c>
      <c r="B671" s="99">
        <f t="shared" si="43"/>
        <v>203039149</v>
      </c>
      <c r="C671" s="548" t="str">
        <f t="shared" si="44"/>
        <v>31.03.2023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Нео Лондон Капитал АД</v>
      </c>
      <c r="B672" s="99">
        <f t="shared" si="43"/>
        <v>203039149</v>
      </c>
      <c r="C672" s="548" t="str">
        <f t="shared" si="44"/>
        <v>31.03.2023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Нео Лондон Капитал АД</v>
      </c>
      <c r="B673" s="99">
        <f t="shared" si="43"/>
        <v>203039149</v>
      </c>
      <c r="C673" s="548" t="str">
        <f t="shared" si="44"/>
        <v>31.03.2023</v>
      </c>
      <c r="D673" s="99" t="s">
        <v>529</v>
      </c>
      <c r="E673" s="481">
        <v>8</v>
      </c>
      <c r="F673" s="99" t="s">
        <v>528</v>
      </c>
      <c r="H673" s="99">
        <f>'Справка 6'!K13</f>
        <v>60</v>
      </c>
    </row>
    <row r="674" spans="1:8" ht="15.75">
      <c r="A674" s="99" t="str">
        <f t="shared" si="42"/>
        <v>Нео Лондон Капитал АД</v>
      </c>
      <c r="B674" s="99">
        <f t="shared" si="43"/>
        <v>203039149</v>
      </c>
      <c r="C674" s="548" t="str">
        <f t="shared" si="44"/>
        <v>31.03.2023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Нео Лондон Капитал АД</v>
      </c>
      <c r="B675" s="99">
        <f t="shared" si="43"/>
        <v>203039149</v>
      </c>
      <c r="C675" s="548" t="str">
        <f t="shared" si="44"/>
        <v>31.03.2023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Нео Лондон Капитал АД</v>
      </c>
      <c r="B676" s="99">
        <f t="shared" si="43"/>
        <v>203039149</v>
      </c>
      <c r="C676" s="548" t="str">
        <f t="shared" si="44"/>
        <v>31.03.2023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Нео Лондон Капитал АД</v>
      </c>
      <c r="B677" s="99">
        <f t="shared" si="43"/>
        <v>203039149</v>
      </c>
      <c r="C677" s="548" t="str">
        <f t="shared" si="44"/>
        <v>31.03.2023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Нео Лондон Капитал АД</v>
      </c>
      <c r="B678" s="99">
        <f t="shared" si="43"/>
        <v>203039149</v>
      </c>
      <c r="C678" s="548" t="str">
        <f t="shared" si="44"/>
        <v>31.03.2023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Нео Лондон Капитал АД</v>
      </c>
      <c r="B679" s="99">
        <f t="shared" si="43"/>
        <v>203039149</v>
      </c>
      <c r="C679" s="548" t="str">
        <f t="shared" si="44"/>
        <v>31.03.2023</v>
      </c>
      <c r="D679" s="99" t="s">
        <v>545</v>
      </c>
      <c r="E679" s="481">
        <v>8</v>
      </c>
      <c r="F679" s="99" t="s">
        <v>804</v>
      </c>
      <c r="H679" s="99">
        <f>'Справка 6'!K19</f>
        <v>60</v>
      </c>
    </row>
    <row r="680" spans="1:8" ht="15.75">
      <c r="A680" s="99" t="str">
        <f t="shared" si="42"/>
        <v>Нео Лондон Капитал АД</v>
      </c>
      <c r="B680" s="99">
        <f t="shared" si="43"/>
        <v>203039149</v>
      </c>
      <c r="C680" s="548" t="str">
        <f t="shared" si="44"/>
        <v>31.03.2023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Нео Лондон Капитал АД</v>
      </c>
      <c r="B681" s="99">
        <f t="shared" si="43"/>
        <v>203039149</v>
      </c>
      <c r="C681" s="548" t="str">
        <f t="shared" si="44"/>
        <v>31.03.2023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Нео Лондон Капитал АД</v>
      </c>
      <c r="B682" s="99">
        <f t="shared" si="43"/>
        <v>203039149</v>
      </c>
      <c r="C682" s="548" t="str">
        <f t="shared" si="44"/>
        <v>31.03.2023</v>
      </c>
      <c r="D682" s="99" t="s">
        <v>553</v>
      </c>
      <c r="E682" s="481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Нео Лондон Капитал АД</v>
      </c>
      <c r="B683" s="99">
        <f t="shared" si="43"/>
        <v>203039149</v>
      </c>
      <c r="C683" s="548" t="str">
        <f t="shared" si="44"/>
        <v>31.03.2023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Нео Лондон Капитал АД</v>
      </c>
      <c r="B684" s="99">
        <f t="shared" si="43"/>
        <v>203039149</v>
      </c>
      <c r="C684" s="548" t="str">
        <f t="shared" si="44"/>
        <v>31.03.2023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Нео Лондон Капитал АД</v>
      </c>
      <c r="B685" s="99">
        <f t="shared" si="43"/>
        <v>203039149</v>
      </c>
      <c r="C685" s="548" t="str">
        <f t="shared" si="44"/>
        <v>31.03.2023</v>
      </c>
      <c r="D685" s="99" t="s">
        <v>558</v>
      </c>
      <c r="E685" s="481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Нео Лондон Капитал АД</v>
      </c>
      <c r="B686" s="99">
        <f t="shared" si="43"/>
        <v>203039149</v>
      </c>
      <c r="C686" s="548" t="str">
        <f t="shared" si="44"/>
        <v>31.03.2023</v>
      </c>
      <c r="D686" s="99" t="s">
        <v>560</v>
      </c>
      <c r="E686" s="481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Нео Лондон Капитал АД</v>
      </c>
      <c r="B687" s="99">
        <f t="shared" si="43"/>
        <v>203039149</v>
      </c>
      <c r="C687" s="548" t="str">
        <f t="shared" si="44"/>
        <v>31.03.2023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Нео Лондон Капитал АД</v>
      </c>
      <c r="B688" s="99">
        <f t="shared" si="43"/>
        <v>203039149</v>
      </c>
      <c r="C688" s="548" t="str">
        <f t="shared" si="44"/>
        <v>31.03.2023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Нео Лондон Капитал АД</v>
      </c>
      <c r="B689" s="99">
        <f t="shared" si="43"/>
        <v>203039149</v>
      </c>
      <c r="C689" s="548" t="str">
        <f t="shared" si="44"/>
        <v>31.03.2023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Нео Лондон Капитал АД</v>
      </c>
      <c r="B690" s="99">
        <f t="shared" si="43"/>
        <v>203039149</v>
      </c>
      <c r="C690" s="548" t="str">
        <f t="shared" si="44"/>
        <v>31.03.2023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Нео Лондон Капитал АД</v>
      </c>
      <c r="B691" s="99">
        <f t="shared" si="43"/>
        <v>203039149</v>
      </c>
      <c r="C691" s="548" t="str">
        <f t="shared" si="44"/>
        <v>31.03.2023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Нео Лондон Капитал АД</v>
      </c>
      <c r="B692" s="99">
        <f t="shared" si="43"/>
        <v>203039149</v>
      </c>
      <c r="C692" s="548" t="str">
        <f t="shared" si="44"/>
        <v>31.03.2023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Нео Лондон Капитал АД</v>
      </c>
      <c r="B693" s="99">
        <f t="shared" si="43"/>
        <v>203039149</v>
      </c>
      <c r="C693" s="548" t="str">
        <f t="shared" si="44"/>
        <v>31.03.2023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Нео Лондон Капитал АД</v>
      </c>
      <c r="B694" s="99">
        <f t="shared" si="43"/>
        <v>203039149</v>
      </c>
      <c r="C694" s="548" t="str">
        <f t="shared" si="44"/>
        <v>31.03.2023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Нео Лондон Капитал АД</v>
      </c>
      <c r="B695" s="99">
        <f t="shared" si="43"/>
        <v>203039149</v>
      </c>
      <c r="C695" s="548" t="str">
        <f t="shared" si="44"/>
        <v>31.03.2023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Нео Лондон Капитал АД</v>
      </c>
      <c r="B696" s="99">
        <f t="shared" si="43"/>
        <v>203039149</v>
      </c>
      <c r="C696" s="548" t="str">
        <f t="shared" si="44"/>
        <v>31.03.2023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Нео Лондон Капитал АД</v>
      </c>
      <c r="B697" s="99">
        <f t="shared" si="43"/>
        <v>203039149</v>
      </c>
      <c r="C697" s="548" t="str">
        <f t="shared" si="44"/>
        <v>31.03.2023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Нео Лондон Капитал АД</v>
      </c>
      <c r="B698" s="99">
        <f t="shared" si="43"/>
        <v>203039149</v>
      </c>
      <c r="C698" s="548" t="str">
        <f t="shared" si="44"/>
        <v>31.03.2023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Нео Лондон Капитал АД</v>
      </c>
      <c r="B699" s="99">
        <f t="shared" si="43"/>
        <v>203039149</v>
      </c>
      <c r="C699" s="548" t="str">
        <f t="shared" si="44"/>
        <v>31.03.2023</v>
      </c>
      <c r="D699" s="99" t="s">
        <v>581</v>
      </c>
      <c r="E699" s="481">
        <v>8</v>
      </c>
      <c r="F699" s="99" t="s">
        <v>580</v>
      </c>
      <c r="H699" s="99">
        <f>'Справка 6'!K41</f>
        <v>309</v>
      </c>
    </row>
    <row r="700" spans="1:8" ht="15.75">
      <c r="A700" s="99" t="str">
        <f t="shared" si="42"/>
        <v>Нео Лондон Капитал АД</v>
      </c>
      <c r="B700" s="99">
        <f t="shared" si="43"/>
        <v>203039149</v>
      </c>
      <c r="C700" s="548" t="str">
        <f t="shared" si="44"/>
        <v>31.03.2023</v>
      </c>
      <c r="D700" s="99" t="s">
        <v>583</v>
      </c>
      <c r="E700" s="481">
        <v>8</v>
      </c>
      <c r="F700" s="99" t="s">
        <v>582</v>
      </c>
      <c r="H700" s="99">
        <f>'Справка 6'!K42</f>
        <v>369</v>
      </c>
    </row>
    <row r="701" spans="1:8" ht="15.75">
      <c r="A701" s="99" t="str">
        <f t="shared" si="42"/>
        <v>Нео Лондон Капитал АД</v>
      </c>
      <c r="B701" s="99">
        <f t="shared" si="43"/>
        <v>203039149</v>
      </c>
      <c r="C701" s="548" t="str">
        <f t="shared" si="44"/>
        <v>31.03.2023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Нео Лондон Капитал АД</v>
      </c>
      <c r="B702" s="99">
        <f t="shared" si="43"/>
        <v>203039149</v>
      </c>
      <c r="C702" s="548" t="str">
        <f t="shared" si="44"/>
        <v>31.03.2023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Нео Лондон Капитал АД</v>
      </c>
      <c r="B703" s="99">
        <f t="shared" si="43"/>
        <v>203039149</v>
      </c>
      <c r="C703" s="548" t="str">
        <f t="shared" si="44"/>
        <v>31.03.2023</v>
      </c>
      <c r="D703" s="99" t="s">
        <v>529</v>
      </c>
      <c r="E703" s="481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Нео Лондон Капитал АД</v>
      </c>
      <c r="B704" s="99">
        <f t="shared" si="43"/>
        <v>203039149</v>
      </c>
      <c r="C704" s="548" t="str">
        <f t="shared" si="44"/>
        <v>31.03.2023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Нео Лондон Капитал АД</v>
      </c>
      <c r="B705" s="99">
        <f t="shared" si="43"/>
        <v>203039149</v>
      </c>
      <c r="C705" s="548" t="str">
        <f t="shared" si="44"/>
        <v>31.03.2023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Нео Лондон Капитал АД</v>
      </c>
      <c r="B706" s="99">
        <f t="shared" si="43"/>
        <v>203039149</v>
      </c>
      <c r="C706" s="548" t="str">
        <f t="shared" si="44"/>
        <v>31.03.2023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Нео Лондон Капитал АД</v>
      </c>
      <c r="B707" s="99">
        <f t="shared" si="43"/>
        <v>203039149</v>
      </c>
      <c r="C707" s="548" t="str">
        <f t="shared" si="44"/>
        <v>31.03.2023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Нео Лондон Капитал АД</v>
      </c>
      <c r="B708" s="99">
        <f t="shared" si="43"/>
        <v>203039149</v>
      </c>
      <c r="C708" s="548" t="str">
        <f t="shared" si="44"/>
        <v>31.03.2023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Нео Лондон Капитал АД</v>
      </c>
      <c r="B709" s="99">
        <f t="shared" si="43"/>
        <v>203039149</v>
      </c>
      <c r="C709" s="548" t="str">
        <f t="shared" si="44"/>
        <v>31.03.2023</v>
      </c>
      <c r="D709" s="99" t="s">
        <v>545</v>
      </c>
      <c r="E709" s="481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Нео Лондон Капитал АД</v>
      </c>
      <c r="B710" s="99">
        <f t="shared" si="43"/>
        <v>203039149</v>
      </c>
      <c r="C710" s="548" t="str">
        <f t="shared" si="44"/>
        <v>31.03.2023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Нео Лондон Капитал АД</v>
      </c>
      <c r="B711" s="99">
        <f t="shared" si="43"/>
        <v>203039149</v>
      </c>
      <c r="C711" s="548" t="str">
        <f t="shared" si="44"/>
        <v>31.03.2023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Нео Лондон Капитал АД</v>
      </c>
      <c r="B712" s="99">
        <f t="shared" si="43"/>
        <v>203039149</v>
      </c>
      <c r="C712" s="548" t="str">
        <f t="shared" si="44"/>
        <v>31.03.2023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Нео Лондон Капитал АД</v>
      </c>
      <c r="B713" s="99">
        <f t="shared" si="43"/>
        <v>203039149</v>
      </c>
      <c r="C713" s="548" t="str">
        <f t="shared" si="44"/>
        <v>31.03.2023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Нео Лондон Капитал АД</v>
      </c>
      <c r="B714" s="99">
        <f t="shared" si="43"/>
        <v>203039149</v>
      </c>
      <c r="C714" s="548" t="str">
        <f t="shared" si="44"/>
        <v>31.03.2023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Нео Лондон Капитал АД</v>
      </c>
      <c r="B715" s="99">
        <f t="shared" si="43"/>
        <v>203039149</v>
      </c>
      <c r="C715" s="548" t="str">
        <f t="shared" si="44"/>
        <v>31.03.2023</v>
      </c>
      <c r="D715" s="99" t="s">
        <v>558</v>
      </c>
      <c r="E715" s="481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Нео Лондон Капитал АД</v>
      </c>
      <c r="B716" s="99">
        <f t="shared" si="43"/>
        <v>203039149</v>
      </c>
      <c r="C716" s="548" t="str">
        <f t="shared" si="44"/>
        <v>31.03.2023</v>
      </c>
      <c r="D716" s="99" t="s">
        <v>560</v>
      </c>
      <c r="E716" s="481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Нео Лондон Капитал АД</v>
      </c>
      <c r="B717" s="99">
        <f aca="true" t="shared" si="46" ref="B717:B780">pdeBulstat</f>
        <v>203039149</v>
      </c>
      <c r="C717" s="548" t="str">
        <f aca="true" t="shared" si="47" ref="C717:C780">endDate</f>
        <v>31.03.2023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Нео Лондон Капитал АД</v>
      </c>
      <c r="B718" s="99">
        <f t="shared" si="46"/>
        <v>203039149</v>
      </c>
      <c r="C718" s="548" t="str">
        <f t="shared" si="47"/>
        <v>31.03.2023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Нео Лондон Капитал АД</v>
      </c>
      <c r="B719" s="99">
        <f t="shared" si="46"/>
        <v>203039149</v>
      </c>
      <c r="C719" s="548" t="str">
        <f t="shared" si="47"/>
        <v>31.03.2023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Нео Лондон Капитал АД</v>
      </c>
      <c r="B720" s="99">
        <f t="shared" si="46"/>
        <v>203039149</v>
      </c>
      <c r="C720" s="548" t="str">
        <f t="shared" si="47"/>
        <v>31.03.2023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Нео Лондон Капитал АД</v>
      </c>
      <c r="B721" s="99">
        <f t="shared" si="46"/>
        <v>203039149</v>
      </c>
      <c r="C721" s="548" t="str">
        <f t="shared" si="47"/>
        <v>31.03.2023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Нео Лондон Капитал АД</v>
      </c>
      <c r="B722" s="99">
        <f t="shared" si="46"/>
        <v>203039149</v>
      </c>
      <c r="C722" s="548" t="str">
        <f t="shared" si="47"/>
        <v>31.03.2023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Нео Лондон Капитал АД</v>
      </c>
      <c r="B723" s="99">
        <f t="shared" si="46"/>
        <v>203039149</v>
      </c>
      <c r="C723" s="548" t="str">
        <f t="shared" si="47"/>
        <v>31.03.2023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Нео Лондон Капитал АД</v>
      </c>
      <c r="B724" s="99">
        <f t="shared" si="46"/>
        <v>203039149</v>
      </c>
      <c r="C724" s="548" t="str">
        <f t="shared" si="47"/>
        <v>31.03.2023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Нео Лондон Капитал АД</v>
      </c>
      <c r="B725" s="99">
        <f t="shared" si="46"/>
        <v>203039149</v>
      </c>
      <c r="C725" s="548" t="str">
        <f t="shared" si="47"/>
        <v>31.03.2023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Нео Лондон Капитал АД</v>
      </c>
      <c r="B726" s="99">
        <f t="shared" si="46"/>
        <v>203039149</v>
      </c>
      <c r="C726" s="548" t="str">
        <f t="shared" si="47"/>
        <v>31.03.2023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Нео Лондон Капитал АД</v>
      </c>
      <c r="B727" s="99">
        <f t="shared" si="46"/>
        <v>203039149</v>
      </c>
      <c r="C727" s="548" t="str">
        <f t="shared" si="47"/>
        <v>31.03.2023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Нео Лондон Капитал АД</v>
      </c>
      <c r="B728" s="99">
        <f t="shared" si="46"/>
        <v>203039149</v>
      </c>
      <c r="C728" s="548" t="str">
        <f t="shared" si="47"/>
        <v>31.03.2023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Нео Лондон Капитал АД</v>
      </c>
      <c r="B729" s="99">
        <f t="shared" si="46"/>
        <v>203039149</v>
      </c>
      <c r="C729" s="548" t="str">
        <f t="shared" si="47"/>
        <v>31.03.2023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Нео Лондон Капитал АД</v>
      </c>
      <c r="B730" s="99">
        <f t="shared" si="46"/>
        <v>203039149</v>
      </c>
      <c r="C730" s="548" t="str">
        <f t="shared" si="47"/>
        <v>31.03.2023</v>
      </c>
      <c r="D730" s="99" t="s">
        <v>583</v>
      </c>
      <c r="E730" s="481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Нео Лондон Капитал АД</v>
      </c>
      <c r="B731" s="99">
        <f t="shared" si="46"/>
        <v>203039149</v>
      </c>
      <c r="C731" s="548" t="str">
        <f t="shared" si="47"/>
        <v>31.03.2023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Нео Лондон Капитал АД</v>
      </c>
      <c r="B732" s="99">
        <f t="shared" si="46"/>
        <v>203039149</v>
      </c>
      <c r="C732" s="548" t="str">
        <f t="shared" si="47"/>
        <v>31.03.2023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Нео Лондон Капитал АД</v>
      </c>
      <c r="B733" s="99">
        <f t="shared" si="46"/>
        <v>203039149</v>
      </c>
      <c r="C733" s="548" t="str">
        <f t="shared" si="47"/>
        <v>31.03.2023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Нео Лондон Капитал АД</v>
      </c>
      <c r="B734" s="99">
        <f t="shared" si="46"/>
        <v>203039149</v>
      </c>
      <c r="C734" s="548" t="str">
        <f t="shared" si="47"/>
        <v>31.03.2023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Нео Лондон Капитал АД</v>
      </c>
      <c r="B735" s="99">
        <f t="shared" si="46"/>
        <v>203039149</v>
      </c>
      <c r="C735" s="548" t="str">
        <f t="shared" si="47"/>
        <v>31.03.2023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Нео Лондон Капитал АД</v>
      </c>
      <c r="B736" s="99">
        <f t="shared" si="46"/>
        <v>203039149</v>
      </c>
      <c r="C736" s="548" t="str">
        <f t="shared" si="47"/>
        <v>31.03.2023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Нео Лондон Капитал АД</v>
      </c>
      <c r="B737" s="99">
        <f t="shared" si="46"/>
        <v>203039149</v>
      </c>
      <c r="C737" s="548" t="str">
        <f t="shared" si="47"/>
        <v>31.03.2023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Нео Лондон Капитал АД</v>
      </c>
      <c r="B738" s="99">
        <f t="shared" si="46"/>
        <v>203039149</v>
      </c>
      <c r="C738" s="548" t="str">
        <f t="shared" si="47"/>
        <v>31.03.2023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Нео Лондон Капитал АД</v>
      </c>
      <c r="B739" s="99">
        <f t="shared" si="46"/>
        <v>203039149</v>
      </c>
      <c r="C739" s="548" t="str">
        <f t="shared" si="47"/>
        <v>31.03.2023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Нео Лондон Капитал АД</v>
      </c>
      <c r="B740" s="99">
        <f t="shared" si="46"/>
        <v>203039149</v>
      </c>
      <c r="C740" s="548" t="str">
        <f t="shared" si="47"/>
        <v>31.03.2023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Нео Лондон Капитал АД</v>
      </c>
      <c r="B741" s="99">
        <f t="shared" si="46"/>
        <v>203039149</v>
      </c>
      <c r="C741" s="548" t="str">
        <f t="shared" si="47"/>
        <v>31.03.2023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Нео Лондон Капитал АД</v>
      </c>
      <c r="B742" s="99">
        <f t="shared" si="46"/>
        <v>203039149</v>
      </c>
      <c r="C742" s="548" t="str">
        <f t="shared" si="47"/>
        <v>31.03.2023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Нео Лондон Капитал АД</v>
      </c>
      <c r="B743" s="99">
        <f t="shared" si="46"/>
        <v>203039149</v>
      </c>
      <c r="C743" s="548" t="str">
        <f t="shared" si="47"/>
        <v>31.03.2023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Нео Лондон Капитал АД</v>
      </c>
      <c r="B744" s="99">
        <f t="shared" si="46"/>
        <v>203039149</v>
      </c>
      <c r="C744" s="548" t="str">
        <f t="shared" si="47"/>
        <v>31.03.2023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Нео Лондон Капитал АД</v>
      </c>
      <c r="B745" s="99">
        <f t="shared" si="46"/>
        <v>203039149</v>
      </c>
      <c r="C745" s="548" t="str">
        <f t="shared" si="47"/>
        <v>31.03.2023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Нео Лондон Капитал АД</v>
      </c>
      <c r="B746" s="99">
        <f t="shared" si="46"/>
        <v>203039149</v>
      </c>
      <c r="C746" s="548" t="str">
        <f t="shared" si="47"/>
        <v>31.03.2023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Нео Лондон Капитал АД</v>
      </c>
      <c r="B747" s="99">
        <f t="shared" si="46"/>
        <v>203039149</v>
      </c>
      <c r="C747" s="548" t="str">
        <f t="shared" si="47"/>
        <v>31.03.2023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Нео Лондон Капитал АД</v>
      </c>
      <c r="B748" s="99">
        <f t="shared" si="46"/>
        <v>203039149</v>
      </c>
      <c r="C748" s="548" t="str">
        <f t="shared" si="47"/>
        <v>31.03.2023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Нео Лондон Капитал АД</v>
      </c>
      <c r="B749" s="99">
        <f t="shared" si="46"/>
        <v>203039149</v>
      </c>
      <c r="C749" s="548" t="str">
        <f t="shared" si="47"/>
        <v>31.03.2023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Нео Лондон Капитал АД</v>
      </c>
      <c r="B750" s="99">
        <f t="shared" si="46"/>
        <v>203039149</v>
      </c>
      <c r="C750" s="548" t="str">
        <f t="shared" si="47"/>
        <v>31.03.2023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Нео Лондон Капитал АД</v>
      </c>
      <c r="B751" s="99">
        <f t="shared" si="46"/>
        <v>203039149</v>
      </c>
      <c r="C751" s="548" t="str">
        <f t="shared" si="47"/>
        <v>31.03.2023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Нео Лондон Капитал АД</v>
      </c>
      <c r="B752" s="99">
        <f t="shared" si="46"/>
        <v>203039149</v>
      </c>
      <c r="C752" s="548" t="str">
        <f t="shared" si="47"/>
        <v>31.03.2023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Нео Лондон Капитал АД</v>
      </c>
      <c r="B753" s="99">
        <f t="shared" si="46"/>
        <v>203039149</v>
      </c>
      <c r="C753" s="548" t="str">
        <f t="shared" si="47"/>
        <v>31.03.2023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Нео Лондон Капитал АД</v>
      </c>
      <c r="B754" s="99">
        <f t="shared" si="46"/>
        <v>203039149</v>
      </c>
      <c r="C754" s="548" t="str">
        <f t="shared" si="47"/>
        <v>31.03.2023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Нео Лондон Капитал АД</v>
      </c>
      <c r="B755" s="99">
        <f t="shared" si="46"/>
        <v>203039149</v>
      </c>
      <c r="C755" s="548" t="str">
        <f t="shared" si="47"/>
        <v>31.03.2023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Нео Лондон Капитал АД</v>
      </c>
      <c r="B756" s="99">
        <f t="shared" si="46"/>
        <v>203039149</v>
      </c>
      <c r="C756" s="548" t="str">
        <f t="shared" si="47"/>
        <v>31.03.2023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Нео Лондон Капитал АД</v>
      </c>
      <c r="B757" s="99">
        <f t="shared" si="46"/>
        <v>203039149</v>
      </c>
      <c r="C757" s="548" t="str">
        <f t="shared" si="47"/>
        <v>31.03.2023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Нео Лондон Капитал АД</v>
      </c>
      <c r="B758" s="99">
        <f t="shared" si="46"/>
        <v>203039149</v>
      </c>
      <c r="C758" s="548" t="str">
        <f t="shared" si="47"/>
        <v>31.03.2023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Нео Лондон Капитал АД</v>
      </c>
      <c r="B759" s="99">
        <f t="shared" si="46"/>
        <v>203039149</v>
      </c>
      <c r="C759" s="548" t="str">
        <f t="shared" si="47"/>
        <v>31.03.2023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Нео Лондон Капитал АД</v>
      </c>
      <c r="B760" s="99">
        <f t="shared" si="46"/>
        <v>203039149</v>
      </c>
      <c r="C760" s="548" t="str">
        <f t="shared" si="47"/>
        <v>31.03.2023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Нео Лондон Капитал АД</v>
      </c>
      <c r="B761" s="99">
        <f t="shared" si="46"/>
        <v>203039149</v>
      </c>
      <c r="C761" s="548" t="str">
        <f t="shared" si="47"/>
        <v>31.03.2023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Нео Лондон Капитал АД</v>
      </c>
      <c r="B762" s="99">
        <f t="shared" si="46"/>
        <v>203039149</v>
      </c>
      <c r="C762" s="548" t="str">
        <f t="shared" si="47"/>
        <v>31.03.2023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Нео Лондон Капитал АД</v>
      </c>
      <c r="B763" s="99">
        <f t="shared" si="46"/>
        <v>203039149</v>
      </c>
      <c r="C763" s="548" t="str">
        <f t="shared" si="47"/>
        <v>31.03.2023</v>
      </c>
      <c r="D763" s="99" t="s">
        <v>529</v>
      </c>
      <c r="E763" s="481">
        <v>11</v>
      </c>
      <c r="F763" s="99" t="s">
        <v>528</v>
      </c>
      <c r="H763" s="99">
        <f>'Справка 6'!N13</f>
        <v>61</v>
      </c>
    </row>
    <row r="764" spans="1:8" ht="15.75">
      <c r="A764" s="99" t="str">
        <f t="shared" si="45"/>
        <v>Нео Лондон Капитал АД</v>
      </c>
      <c r="B764" s="99">
        <f t="shared" si="46"/>
        <v>203039149</v>
      </c>
      <c r="C764" s="548" t="str">
        <f t="shared" si="47"/>
        <v>31.03.2023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Нео Лондон Капитал АД</v>
      </c>
      <c r="B765" s="99">
        <f t="shared" si="46"/>
        <v>203039149</v>
      </c>
      <c r="C765" s="548" t="str">
        <f t="shared" si="47"/>
        <v>31.03.2023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Нео Лондон Капитал АД</v>
      </c>
      <c r="B766" s="99">
        <f t="shared" si="46"/>
        <v>203039149</v>
      </c>
      <c r="C766" s="548" t="str">
        <f t="shared" si="47"/>
        <v>31.03.2023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Нео Лондон Капитал АД</v>
      </c>
      <c r="B767" s="99">
        <f t="shared" si="46"/>
        <v>203039149</v>
      </c>
      <c r="C767" s="548" t="str">
        <f t="shared" si="47"/>
        <v>31.03.2023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Нео Лондон Капитал АД</v>
      </c>
      <c r="B768" s="99">
        <f t="shared" si="46"/>
        <v>203039149</v>
      </c>
      <c r="C768" s="548" t="str">
        <f t="shared" si="47"/>
        <v>31.03.2023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Нео Лондон Капитал АД</v>
      </c>
      <c r="B769" s="99">
        <f t="shared" si="46"/>
        <v>203039149</v>
      </c>
      <c r="C769" s="548" t="str">
        <f t="shared" si="47"/>
        <v>31.03.2023</v>
      </c>
      <c r="D769" s="99" t="s">
        <v>545</v>
      </c>
      <c r="E769" s="481">
        <v>11</v>
      </c>
      <c r="F769" s="99" t="s">
        <v>804</v>
      </c>
      <c r="H769" s="99">
        <f>'Справка 6'!N19</f>
        <v>61</v>
      </c>
    </row>
    <row r="770" spans="1:8" ht="15.75">
      <c r="A770" s="99" t="str">
        <f t="shared" si="45"/>
        <v>Нео Лондон Капитал АД</v>
      </c>
      <c r="B770" s="99">
        <f t="shared" si="46"/>
        <v>203039149</v>
      </c>
      <c r="C770" s="548" t="str">
        <f t="shared" si="47"/>
        <v>31.03.2023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Нео Лондон Капитал АД</v>
      </c>
      <c r="B771" s="99">
        <f t="shared" si="46"/>
        <v>203039149</v>
      </c>
      <c r="C771" s="548" t="str">
        <f t="shared" si="47"/>
        <v>31.03.2023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Нео Лондон Капитал АД</v>
      </c>
      <c r="B772" s="99">
        <f t="shared" si="46"/>
        <v>203039149</v>
      </c>
      <c r="C772" s="548" t="str">
        <f t="shared" si="47"/>
        <v>31.03.2023</v>
      </c>
      <c r="D772" s="99" t="s">
        <v>553</v>
      </c>
      <c r="E772" s="481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Нео Лондон Капитал АД</v>
      </c>
      <c r="B773" s="99">
        <f t="shared" si="46"/>
        <v>203039149</v>
      </c>
      <c r="C773" s="548" t="str">
        <f t="shared" si="47"/>
        <v>31.03.2023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Нео Лондон Капитал АД</v>
      </c>
      <c r="B774" s="99">
        <f t="shared" si="46"/>
        <v>203039149</v>
      </c>
      <c r="C774" s="548" t="str">
        <f t="shared" si="47"/>
        <v>31.03.2023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Нео Лондон Капитал АД</v>
      </c>
      <c r="B775" s="99">
        <f t="shared" si="46"/>
        <v>203039149</v>
      </c>
      <c r="C775" s="548" t="str">
        <f t="shared" si="47"/>
        <v>31.03.2023</v>
      </c>
      <c r="D775" s="99" t="s">
        <v>558</v>
      </c>
      <c r="E775" s="481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Нео Лондон Капитал АД</v>
      </c>
      <c r="B776" s="99">
        <f t="shared" si="46"/>
        <v>203039149</v>
      </c>
      <c r="C776" s="548" t="str">
        <f t="shared" si="47"/>
        <v>31.03.2023</v>
      </c>
      <c r="D776" s="99" t="s">
        <v>560</v>
      </c>
      <c r="E776" s="481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Нео Лондон Капитал АД</v>
      </c>
      <c r="B777" s="99">
        <f t="shared" si="46"/>
        <v>203039149</v>
      </c>
      <c r="C777" s="548" t="str">
        <f t="shared" si="47"/>
        <v>31.03.2023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Нео Лондон Капитал АД</v>
      </c>
      <c r="B778" s="99">
        <f t="shared" si="46"/>
        <v>203039149</v>
      </c>
      <c r="C778" s="548" t="str">
        <f t="shared" si="47"/>
        <v>31.03.2023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Нео Лондон Капитал АД</v>
      </c>
      <c r="B779" s="99">
        <f t="shared" si="46"/>
        <v>203039149</v>
      </c>
      <c r="C779" s="548" t="str">
        <f t="shared" si="47"/>
        <v>31.03.2023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Нео Лондон Капитал АД</v>
      </c>
      <c r="B780" s="99">
        <f t="shared" si="46"/>
        <v>203039149</v>
      </c>
      <c r="C780" s="548" t="str">
        <f t="shared" si="47"/>
        <v>31.03.2023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Нео Лондон Капитал АД</v>
      </c>
      <c r="B781" s="99">
        <f aca="true" t="shared" si="49" ref="B781:B844">pdeBulstat</f>
        <v>203039149</v>
      </c>
      <c r="C781" s="548" t="str">
        <f aca="true" t="shared" si="50" ref="C781:C844">endDate</f>
        <v>31.03.2023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Нео Лондон Капитал АД</v>
      </c>
      <c r="B782" s="99">
        <f t="shared" si="49"/>
        <v>203039149</v>
      </c>
      <c r="C782" s="548" t="str">
        <f t="shared" si="50"/>
        <v>31.03.2023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Нео Лондон Капитал АД</v>
      </c>
      <c r="B783" s="99">
        <f t="shared" si="49"/>
        <v>203039149</v>
      </c>
      <c r="C783" s="548" t="str">
        <f t="shared" si="50"/>
        <v>31.03.2023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Нео Лондон Капитал АД</v>
      </c>
      <c r="B784" s="99">
        <f t="shared" si="49"/>
        <v>203039149</v>
      </c>
      <c r="C784" s="548" t="str">
        <f t="shared" si="50"/>
        <v>31.03.2023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Нео Лондон Капитал АД</v>
      </c>
      <c r="B785" s="99">
        <f t="shared" si="49"/>
        <v>203039149</v>
      </c>
      <c r="C785" s="548" t="str">
        <f t="shared" si="50"/>
        <v>31.03.2023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Нео Лондон Капитал АД</v>
      </c>
      <c r="B786" s="99">
        <f t="shared" si="49"/>
        <v>203039149</v>
      </c>
      <c r="C786" s="548" t="str">
        <f t="shared" si="50"/>
        <v>31.03.2023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Нео Лондон Капитал АД</v>
      </c>
      <c r="B787" s="99">
        <f t="shared" si="49"/>
        <v>203039149</v>
      </c>
      <c r="C787" s="548" t="str">
        <f t="shared" si="50"/>
        <v>31.03.2023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Нео Лондон Капитал АД</v>
      </c>
      <c r="B788" s="99">
        <f t="shared" si="49"/>
        <v>203039149</v>
      </c>
      <c r="C788" s="548" t="str">
        <f t="shared" si="50"/>
        <v>31.03.2023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Нео Лондон Капитал АД</v>
      </c>
      <c r="B789" s="99">
        <f t="shared" si="49"/>
        <v>203039149</v>
      </c>
      <c r="C789" s="548" t="str">
        <f t="shared" si="50"/>
        <v>31.03.2023</v>
      </c>
      <c r="D789" s="99" t="s">
        <v>581</v>
      </c>
      <c r="E789" s="481">
        <v>11</v>
      </c>
      <c r="F789" s="99" t="s">
        <v>580</v>
      </c>
      <c r="H789" s="99">
        <f>'Справка 6'!N41</f>
        <v>309</v>
      </c>
    </row>
    <row r="790" spans="1:8" ht="15.75">
      <c r="A790" s="99" t="str">
        <f t="shared" si="48"/>
        <v>Нео Лондон Капитал АД</v>
      </c>
      <c r="B790" s="99">
        <f t="shared" si="49"/>
        <v>203039149</v>
      </c>
      <c r="C790" s="548" t="str">
        <f t="shared" si="50"/>
        <v>31.03.2023</v>
      </c>
      <c r="D790" s="99" t="s">
        <v>583</v>
      </c>
      <c r="E790" s="481">
        <v>11</v>
      </c>
      <c r="F790" s="99" t="s">
        <v>582</v>
      </c>
      <c r="H790" s="99">
        <f>'Справка 6'!N42</f>
        <v>370</v>
      </c>
    </row>
    <row r="791" spans="1:8" ht="15.75">
      <c r="A791" s="99" t="str">
        <f t="shared" si="48"/>
        <v>Нео Лондон Капитал АД</v>
      </c>
      <c r="B791" s="99">
        <f t="shared" si="49"/>
        <v>203039149</v>
      </c>
      <c r="C791" s="548" t="str">
        <f t="shared" si="50"/>
        <v>31.03.2023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Нео Лондон Капитал АД</v>
      </c>
      <c r="B792" s="99">
        <f t="shared" si="49"/>
        <v>203039149</v>
      </c>
      <c r="C792" s="548" t="str">
        <f t="shared" si="50"/>
        <v>31.03.2023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Нео Лондон Капитал АД</v>
      </c>
      <c r="B793" s="99">
        <f t="shared" si="49"/>
        <v>203039149</v>
      </c>
      <c r="C793" s="548" t="str">
        <f t="shared" si="50"/>
        <v>31.03.2023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Нео Лондон Капитал АД</v>
      </c>
      <c r="B794" s="99">
        <f t="shared" si="49"/>
        <v>203039149</v>
      </c>
      <c r="C794" s="548" t="str">
        <f t="shared" si="50"/>
        <v>31.03.2023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Нео Лондон Капитал АД</v>
      </c>
      <c r="B795" s="99">
        <f t="shared" si="49"/>
        <v>203039149</v>
      </c>
      <c r="C795" s="548" t="str">
        <f t="shared" si="50"/>
        <v>31.03.2023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Нео Лондон Капитал АД</v>
      </c>
      <c r="B796" s="99">
        <f t="shared" si="49"/>
        <v>203039149</v>
      </c>
      <c r="C796" s="548" t="str">
        <f t="shared" si="50"/>
        <v>31.03.2023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Нео Лондон Капитал АД</v>
      </c>
      <c r="B797" s="99">
        <f t="shared" si="49"/>
        <v>203039149</v>
      </c>
      <c r="C797" s="548" t="str">
        <f t="shared" si="50"/>
        <v>31.03.2023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Нео Лондон Капитал АД</v>
      </c>
      <c r="B798" s="99">
        <f t="shared" si="49"/>
        <v>203039149</v>
      </c>
      <c r="C798" s="548" t="str">
        <f t="shared" si="50"/>
        <v>31.03.2023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Нео Лондон Капитал АД</v>
      </c>
      <c r="B799" s="99">
        <f t="shared" si="49"/>
        <v>203039149</v>
      </c>
      <c r="C799" s="548" t="str">
        <f t="shared" si="50"/>
        <v>31.03.2023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Нео Лондон Капитал АД</v>
      </c>
      <c r="B800" s="99">
        <f t="shared" si="49"/>
        <v>203039149</v>
      </c>
      <c r="C800" s="548" t="str">
        <f t="shared" si="50"/>
        <v>31.03.2023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Нео Лондон Капитал АД</v>
      </c>
      <c r="B801" s="99">
        <f t="shared" si="49"/>
        <v>203039149</v>
      </c>
      <c r="C801" s="548" t="str">
        <f t="shared" si="50"/>
        <v>31.03.2023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Нео Лондон Капитал АД</v>
      </c>
      <c r="B802" s="99">
        <f t="shared" si="49"/>
        <v>203039149</v>
      </c>
      <c r="C802" s="548" t="str">
        <f t="shared" si="50"/>
        <v>31.03.2023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Нео Лондон Капитал АД</v>
      </c>
      <c r="B803" s="99">
        <f t="shared" si="49"/>
        <v>203039149</v>
      </c>
      <c r="C803" s="548" t="str">
        <f t="shared" si="50"/>
        <v>31.03.2023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Нео Лондон Капитал АД</v>
      </c>
      <c r="B804" s="99">
        <f t="shared" si="49"/>
        <v>203039149</v>
      </c>
      <c r="C804" s="548" t="str">
        <f t="shared" si="50"/>
        <v>31.03.2023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Нео Лондон Капитал АД</v>
      </c>
      <c r="B805" s="99">
        <f t="shared" si="49"/>
        <v>203039149</v>
      </c>
      <c r="C805" s="548" t="str">
        <f t="shared" si="50"/>
        <v>31.03.2023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Нео Лондон Капитал АД</v>
      </c>
      <c r="B806" s="99">
        <f t="shared" si="49"/>
        <v>203039149</v>
      </c>
      <c r="C806" s="548" t="str">
        <f t="shared" si="50"/>
        <v>31.03.2023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Нео Лондон Капитал АД</v>
      </c>
      <c r="B807" s="99">
        <f t="shared" si="49"/>
        <v>203039149</v>
      </c>
      <c r="C807" s="548" t="str">
        <f t="shared" si="50"/>
        <v>31.03.2023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Нео Лондон Капитал АД</v>
      </c>
      <c r="B808" s="99">
        <f t="shared" si="49"/>
        <v>203039149</v>
      </c>
      <c r="C808" s="548" t="str">
        <f t="shared" si="50"/>
        <v>31.03.2023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Нео Лондон Капитал АД</v>
      </c>
      <c r="B809" s="99">
        <f t="shared" si="49"/>
        <v>203039149</v>
      </c>
      <c r="C809" s="548" t="str">
        <f t="shared" si="50"/>
        <v>31.03.2023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Нео Лондон Капитал АД</v>
      </c>
      <c r="B810" s="99">
        <f t="shared" si="49"/>
        <v>203039149</v>
      </c>
      <c r="C810" s="548" t="str">
        <f t="shared" si="50"/>
        <v>31.03.2023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Нео Лондон Капитал АД</v>
      </c>
      <c r="B811" s="99">
        <f t="shared" si="49"/>
        <v>203039149</v>
      </c>
      <c r="C811" s="548" t="str">
        <f t="shared" si="50"/>
        <v>31.03.2023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Нео Лондон Капитал АД</v>
      </c>
      <c r="B812" s="99">
        <f t="shared" si="49"/>
        <v>203039149</v>
      </c>
      <c r="C812" s="548" t="str">
        <f t="shared" si="50"/>
        <v>31.03.2023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Нео Лондон Капитал АД</v>
      </c>
      <c r="B813" s="99">
        <f t="shared" si="49"/>
        <v>203039149</v>
      </c>
      <c r="C813" s="548" t="str">
        <f t="shared" si="50"/>
        <v>31.03.2023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Нео Лондон Капитал АД</v>
      </c>
      <c r="B814" s="99">
        <f t="shared" si="49"/>
        <v>203039149</v>
      </c>
      <c r="C814" s="548" t="str">
        <f t="shared" si="50"/>
        <v>31.03.2023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Нео Лондон Капитал АД</v>
      </c>
      <c r="B815" s="99">
        <f t="shared" si="49"/>
        <v>203039149</v>
      </c>
      <c r="C815" s="548" t="str">
        <f t="shared" si="50"/>
        <v>31.03.2023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Нео Лондон Капитал АД</v>
      </c>
      <c r="B816" s="99">
        <f t="shared" si="49"/>
        <v>203039149</v>
      </c>
      <c r="C816" s="548" t="str">
        <f t="shared" si="50"/>
        <v>31.03.2023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Нео Лондон Капитал АД</v>
      </c>
      <c r="B817" s="99">
        <f t="shared" si="49"/>
        <v>203039149</v>
      </c>
      <c r="C817" s="548" t="str">
        <f t="shared" si="50"/>
        <v>31.03.2023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Нео Лондон Капитал АД</v>
      </c>
      <c r="B818" s="99">
        <f t="shared" si="49"/>
        <v>203039149</v>
      </c>
      <c r="C818" s="548" t="str">
        <f t="shared" si="50"/>
        <v>31.03.2023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Нео Лондон Капитал АД</v>
      </c>
      <c r="B819" s="99">
        <f t="shared" si="49"/>
        <v>203039149</v>
      </c>
      <c r="C819" s="548" t="str">
        <f t="shared" si="50"/>
        <v>31.03.2023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Нео Лондон Капитал АД</v>
      </c>
      <c r="B820" s="99">
        <f t="shared" si="49"/>
        <v>203039149</v>
      </c>
      <c r="C820" s="548" t="str">
        <f t="shared" si="50"/>
        <v>31.03.2023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Нео Лондон Капитал АД</v>
      </c>
      <c r="B821" s="99">
        <f t="shared" si="49"/>
        <v>203039149</v>
      </c>
      <c r="C821" s="548" t="str">
        <f t="shared" si="50"/>
        <v>31.03.2023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Нео Лондон Капитал АД</v>
      </c>
      <c r="B822" s="99">
        <f t="shared" si="49"/>
        <v>203039149</v>
      </c>
      <c r="C822" s="548" t="str">
        <f t="shared" si="50"/>
        <v>31.03.2023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Нео Лондон Капитал АД</v>
      </c>
      <c r="B823" s="99">
        <f t="shared" si="49"/>
        <v>203039149</v>
      </c>
      <c r="C823" s="548" t="str">
        <f t="shared" si="50"/>
        <v>31.03.2023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Нео Лондон Капитал АД</v>
      </c>
      <c r="B824" s="99">
        <f t="shared" si="49"/>
        <v>203039149</v>
      </c>
      <c r="C824" s="548" t="str">
        <f t="shared" si="50"/>
        <v>31.03.2023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Нео Лондон Капитал АД</v>
      </c>
      <c r="B825" s="99">
        <f t="shared" si="49"/>
        <v>203039149</v>
      </c>
      <c r="C825" s="548" t="str">
        <f t="shared" si="50"/>
        <v>31.03.2023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Нео Лондон Капитал АД</v>
      </c>
      <c r="B826" s="99">
        <f t="shared" si="49"/>
        <v>203039149</v>
      </c>
      <c r="C826" s="548" t="str">
        <f t="shared" si="50"/>
        <v>31.03.2023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Нео Лондон Капитал АД</v>
      </c>
      <c r="B827" s="99">
        <f t="shared" si="49"/>
        <v>203039149</v>
      </c>
      <c r="C827" s="548" t="str">
        <f t="shared" si="50"/>
        <v>31.03.2023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Нео Лондон Капитал АД</v>
      </c>
      <c r="B828" s="99">
        <f t="shared" si="49"/>
        <v>203039149</v>
      </c>
      <c r="C828" s="548" t="str">
        <f t="shared" si="50"/>
        <v>31.03.2023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Нео Лондон Капитал АД</v>
      </c>
      <c r="B829" s="99">
        <f t="shared" si="49"/>
        <v>203039149</v>
      </c>
      <c r="C829" s="548" t="str">
        <f t="shared" si="50"/>
        <v>31.03.2023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Нео Лондон Капитал АД</v>
      </c>
      <c r="B830" s="99">
        <f t="shared" si="49"/>
        <v>203039149</v>
      </c>
      <c r="C830" s="548" t="str">
        <f t="shared" si="50"/>
        <v>31.03.2023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Нео Лондон Капитал АД</v>
      </c>
      <c r="B831" s="99">
        <f t="shared" si="49"/>
        <v>203039149</v>
      </c>
      <c r="C831" s="548" t="str">
        <f t="shared" si="50"/>
        <v>31.03.2023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Нео Лондон Капитал АД</v>
      </c>
      <c r="B832" s="99">
        <f t="shared" si="49"/>
        <v>203039149</v>
      </c>
      <c r="C832" s="548" t="str">
        <f t="shared" si="50"/>
        <v>31.03.2023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Нео Лондон Капитал АД</v>
      </c>
      <c r="B833" s="99">
        <f t="shared" si="49"/>
        <v>203039149</v>
      </c>
      <c r="C833" s="548" t="str">
        <f t="shared" si="50"/>
        <v>31.03.2023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Нео Лондон Капитал АД</v>
      </c>
      <c r="B834" s="99">
        <f t="shared" si="49"/>
        <v>203039149</v>
      </c>
      <c r="C834" s="548" t="str">
        <f t="shared" si="50"/>
        <v>31.03.2023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Нео Лондон Капитал АД</v>
      </c>
      <c r="B835" s="99">
        <f t="shared" si="49"/>
        <v>203039149</v>
      </c>
      <c r="C835" s="548" t="str">
        <f t="shared" si="50"/>
        <v>31.03.2023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Нео Лондон Капитал АД</v>
      </c>
      <c r="B836" s="99">
        <f t="shared" si="49"/>
        <v>203039149</v>
      </c>
      <c r="C836" s="548" t="str">
        <f t="shared" si="50"/>
        <v>31.03.2023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Нео Лондон Капитал АД</v>
      </c>
      <c r="B837" s="99">
        <f t="shared" si="49"/>
        <v>203039149</v>
      </c>
      <c r="C837" s="548" t="str">
        <f t="shared" si="50"/>
        <v>31.03.2023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Нео Лондон Капитал АД</v>
      </c>
      <c r="B838" s="99">
        <f t="shared" si="49"/>
        <v>203039149</v>
      </c>
      <c r="C838" s="548" t="str">
        <f t="shared" si="50"/>
        <v>31.03.2023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Нео Лондон Капитал АД</v>
      </c>
      <c r="B839" s="99">
        <f t="shared" si="49"/>
        <v>203039149</v>
      </c>
      <c r="C839" s="548" t="str">
        <f t="shared" si="50"/>
        <v>31.03.2023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Нео Лондон Капитал АД</v>
      </c>
      <c r="B840" s="99">
        <f t="shared" si="49"/>
        <v>203039149</v>
      </c>
      <c r="C840" s="548" t="str">
        <f t="shared" si="50"/>
        <v>31.03.2023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Нео Лондон Капитал АД</v>
      </c>
      <c r="B841" s="99">
        <f t="shared" si="49"/>
        <v>203039149</v>
      </c>
      <c r="C841" s="548" t="str">
        <f t="shared" si="50"/>
        <v>31.03.2023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Нео Лондон Капитал АД</v>
      </c>
      <c r="B842" s="99">
        <f t="shared" si="49"/>
        <v>203039149</v>
      </c>
      <c r="C842" s="548" t="str">
        <f t="shared" si="50"/>
        <v>31.03.2023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Нео Лондон Капитал АД</v>
      </c>
      <c r="B843" s="99">
        <f t="shared" si="49"/>
        <v>203039149</v>
      </c>
      <c r="C843" s="548" t="str">
        <f t="shared" si="50"/>
        <v>31.03.2023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Нео Лондон Капитал АД</v>
      </c>
      <c r="B844" s="99">
        <f t="shared" si="49"/>
        <v>203039149</v>
      </c>
      <c r="C844" s="548" t="str">
        <f t="shared" si="50"/>
        <v>31.03.2023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Нео Лондон Капитал АД</v>
      </c>
      <c r="B845" s="99">
        <f aca="true" t="shared" si="52" ref="B845:B910">pdeBulstat</f>
        <v>203039149</v>
      </c>
      <c r="C845" s="548" t="str">
        <f aca="true" t="shared" si="53" ref="C845:C910">endDate</f>
        <v>31.03.2023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Нео Лондон Капитал АД</v>
      </c>
      <c r="B846" s="99">
        <f t="shared" si="52"/>
        <v>203039149</v>
      </c>
      <c r="C846" s="548" t="str">
        <f t="shared" si="53"/>
        <v>31.03.2023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Нео Лондон Капитал АД</v>
      </c>
      <c r="B847" s="99">
        <f t="shared" si="52"/>
        <v>203039149</v>
      </c>
      <c r="C847" s="548" t="str">
        <f t="shared" si="53"/>
        <v>31.03.2023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Нео Лондон Капитал АД</v>
      </c>
      <c r="B848" s="99">
        <f t="shared" si="52"/>
        <v>203039149</v>
      </c>
      <c r="C848" s="548" t="str">
        <f t="shared" si="53"/>
        <v>31.03.2023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Нео Лондон Капитал АД</v>
      </c>
      <c r="B849" s="99">
        <f t="shared" si="52"/>
        <v>203039149</v>
      </c>
      <c r="C849" s="548" t="str">
        <f t="shared" si="53"/>
        <v>31.03.2023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Нео Лондон Капитал АД</v>
      </c>
      <c r="B850" s="99">
        <f t="shared" si="52"/>
        <v>203039149</v>
      </c>
      <c r="C850" s="548" t="str">
        <f t="shared" si="53"/>
        <v>31.03.2023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Нео Лондон Капитал АД</v>
      </c>
      <c r="B851" s="99">
        <f t="shared" si="52"/>
        <v>203039149</v>
      </c>
      <c r="C851" s="548" t="str">
        <f t="shared" si="53"/>
        <v>31.03.2023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Нео Лондон Капитал АД</v>
      </c>
      <c r="B852" s="99">
        <f t="shared" si="52"/>
        <v>203039149</v>
      </c>
      <c r="C852" s="548" t="str">
        <f t="shared" si="53"/>
        <v>31.03.2023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Нео Лондон Капитал АД</v>
      </c>
      <c r="B853" s="99">
        <f t="shared" si="52"/>
        <v>203039149</v>
      </c>
      <c r="C853" s="548" t="str">
        <f t="shared" si="53"/>
        <v>31.03.2023</v>
      </c>
      <c r="D853" s="99" t="s">
        <v>529</v>
      </c>
      <c r="E853" s="481">
        <v>14</v>
      </c>
      <c r="F853" s="99" t="s">
        <v>528</v>
      </c>
      <c r="H853" s="99">
        <f>'Справка 6'!Q13</f>
        <v>61</v>
      </c>
    </row>
    <row r="854" spans="1:8" ht="15.75">
      <c r="A854" s="99" t="str">
        <f t="shared" si="51"/>
        <v>Нео Лондон Капитал АД</v>
      </c>
      <c r="B854" s="99">
        <f t="shared" si="52"/>
        <v>203039149</v>
      </c>
      <c r="C854" s="548" t="str">
        <f t="shared" si="53"/>
        <v>31.03.2023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Нео Лондон Капитал АД</v>
      </c>
      <c r="B855" s="99">
        <f t="shared" si="52"/>
        <v>203039149</v>
      </c>
      <c r="C855" s="548" t="str">
        <f t="shared" si="53"/>
        <v>31.03.2023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Нео Лондон Капитал АД</v>
      </c>
      <c r="B856" s="99">
        <f t="shared" si="52"/>
        <v>203039149</v>
      </c>
      <c r="C856" s="548" t="str">
        <f t="shared" si="53"/>
        <v>31.03.2023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Нео Лондон Капитал АД</v>
      </c>
      <c r="B857" s="99">
        <f t="shared" si="52"/>
        <v>203039149</v>
      </c>
      <c r="C857" s="548" t="str">
        <f t="shared" si="53"/>
        <v>31.03.2023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Нео Лондон Капитал АД</v>
      </c>
      <c r="B858" s="99">
        <f t="shared" si="52"/>
        <v>203039149</v>
      </c>
      <c r="C858" s="548" t="str">
        <f t="shared" si="53"/>
        <v>31.03.2023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Нео Лондон Капитал АД</v>
      </c>
      <c r="B859" s="99">
        <f t="shared" si="52"/>
        <v>203039149</v>
      </c>
      <c r="C859" s="548" t="str">
        <f t="shared" si="53"/>
        <v>31.03.2023</v>
      </c>
      <c r="D859" s="99" t="s">
        <v>545</v>
      </c>
      <c r="E859" s="481">
        <v>14</v>
      </c>
      <c r="F859" s="99" t="s">
        <v>804</v>
      </c>
      <c r="H859" s="99">
        <f>'Справка 6'!Q19</f>
        <v>61</v>
      </c>
    </row>
    <row r="860" spans="1:8" ht="15.75">
      <c r="A860" s="99" t="str">
        <f t="shared" si="51"/>
        <v>Нео Лондон Капитал АД</v>
      </c>
      <c r="B860" s="99">
        <f t="shared" si="52"/>
        <v>203039149</v>
      </c>
      <c r="C860" s="548" t="str">
        <f t="shared" si="53"/>
        <v>31.03.2023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Нео Лондон Капитал АД</v>
      </c>
      <c r="B861" s="99">
        <f t="shared" si="52"/>
        <v>203039149</v>
      </c>
      <c r="C861" s="548" t="str">
        <f t="shared" si="53"/>
        <v>31.03.2023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Нео Лондон Капитал АД</v>
      </c>
      <c r="B862" s="99">
        <f t="shared" si="52"/>
        <v>203039149</v>
      </c>
      <c r="C862" s="548" t="str">
        <f t="shared" si="53"/>
        <v>31.03.2023</v>
      </c>
      <c r="D862" s="99" t="s">
        <v>553</v>
      </c>
      <c r="E862" s="481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Нео Лондон Капитал АД</v>
      </c>
      <c r="B863" s="99">
        <f t="shared" si="52"/>
        <v>203039149</v>
      </c>
      <c r="C863" s="548" t="str">
        <f t="shared" si="53"/>
        <v>31.03.2023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Нео Лондон Капитал АД</v>
      </c>
      <c r="B864" s="99">
        <f t="shared" si="52"/>
        <v>203039149</v>
      </c>
      <c r="C864" s="548" t="str">
        <f t="shared" si="53"/>
        <v>31.03.2023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Нео Лондон Капитал АД</v>
      </c>
      <c r="B865" s="99">
        <f t="shared" si="52"/>
        <v>203039149</v>
      </c>
      <c r="C865" s="548" t="str">
        <f t="shared" si="53"/>
        <v>31.03.2023</v>
      </c>
      <c r="D865" s="99" t="s">
        <v>558</v>
      </c>
      <c r="E865" s="481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Нео Лондон Капитал АД</v>
      </c>
      <c r="B866" s="99">
        <f t="shared" si="52"/>
        <v>203039149</v>
      </c>
      <c r="C866" s="548" t="str">
        <f t="shared" si="53"/>
        <v>31.03.2023</v>
      </c>
      <c r="D866" s="99" t="s">
        <v>560</v>
      </c>
      <c r="E866" s="481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Нео Лондон Капитал АД</v>
      </c>
      <c r="B867" s="99">
        <f t="shared" si="52"/>
        <v>203039149</v>
      </c>
      <c r="C867" s="548" t="str">
        <f t="shared" si="53"/>
        <v>31.03.2023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Нео Лондон Капитал АД</v>
      </c>
      <c r="B868" s="99">
        <f t="shared" si="52"/>
        <v>203039149</v>
      </c>
      <c r="C868" s="548" t="str">
        <f t="shared" si="53"/>
        <v>31.03.2023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Нео Лондон Капитал АД</v>
      </c>
      <c r="B869" s="99">
        <f t="shared" si="52"/>
        <v>203039149</v>
      </c>
      <c r="C869" s="548" t="str">
        <f t="shared" si="53"/>
        <v>31.03.2023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Нео Лондон Капитал АД</v>
      </c>
      <c r="B870" s="99">
        <f t="shared" si="52"/>
        <v>203039149</v>
      </c>
      <c r="C870" s="548" t="str">
        <f t="shared" si="53"/>
        <v>31.03.2023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Нео Лондон Капитал АД</v>
      </c>
      <c r="B871" s="99">
        <f t="shared" si="52"/>
        <v>203039149</v>
      </c>
      <c r="C871" s="548" t="str">
        <f t="shared" si="53"/>
        <v>31.03.2023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Нео Лондон Капитал АД</v>
      </c>
      <c r="B872" s="99">
        <f t="shared" si="52"/>
        <v>203039149</v>
      </c>
      <c r="C872" s="548" t="str">
        <f t="shared" si="53"/>
        <v>31.03.2023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Нео Лондон Капитал АД</v>
      </c>
      <c r="B873" s="99">
        <f t="shared" si="52"/>
        <v>203039149</v>
      </c>
      <c r="C873" s="548" t="str">
        <f t="shared" si="53"/>
        <v>31.03.2023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Нео Лондон Капитал АД</v>
      </c>
      <c r="B874" s="99">
        <f t="shared" si="52"/>
        <v>203039149</v>
      </c>
      <c r="C874" s="548" t="str">
        <f t="shared" si="53"/>
        <v>31.03.2023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Нео Лондон Капитал АД</v>
      </c>
      <c r="B875" s="99">
        <f t="shared" si="52"/>
        <v>203039149</v>
      </c>
      <c r="C875" s="548" t="str">
        <f t="shared" si="53"/>
        <v>31.03.2023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Нео Лондон Капитал АД</v>
      </c>
      <c r="B876" s="99">
        <f t="shared" si="52"/>
        <v>203039149</v>
      </c>
      <c r="C876" s="548" t="str">
        <f t="shared" si="53"/>
        <v>31.03.2023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Нео Лондон Капитал АД</v>
      </c>
      <c r="B877" s="99">
        <f t="shared" si="52"/>
        <v>203039149</v>
      </c>
      <c r="C877" s="548" t="str">
        <f t="shared" si="53"/>
        <v>31.03.2023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Нео Лондон Капитал АД</v>
      </c>
      <c r="B878" s="99">
        <f t="shared" si="52"/>
        <v>203039149</v>
      </c>
      <c r="C878" s="548" t="str">
        <f t="shared" si="53"/>
        <v>31.03.2023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Нео Лондон Капитал АД</v>
      </c>
      <c r="B879" s="99">
        <f t="shared" si="52"/>
        <v>203039149</v>
      </c>
      <c r="C879" s="548" t="str">
        <f t="shared" si="53"/>
        <v>31.03.2023</v>
      </c>
      <c r="D879" s="99" t="s">
        <v>581</v>
      </c>
      <c r="E879" s="481">
        <v>14</v>
      </c>
      <c r="F879" s="99" t="s">
        <v>580</v>
      </c>
      <c r="H879" s="99">
        <f>'Справка 6'!Q41</f>
        <v>309</v>
      </c>
    </row>
    <row r="880" spans="1:8" ht="15.75">
      <c r="A880" s="99" t="str">
        <f t="shared" si="51"/>
        <v>Нео Лондон Капитал АД</v>
      </c>
      <c r="B880" s="99">
        <f t="shared" si="52"/>
        <v>203039149</v>
      </c>
      <c r="C880" s="548" t="str">
        <f t="shared" si="53"/>
        <v>31.03.2023</v>
      </c>
      <c r="D880" s="99" t="s">
        <v>583</v>
      </c>
      <c r="E880" s="481">
        <v>14</v>
      </c>
      <c r="F880" s="99" t="s">
        <v>582</v>
      </c>
      <c r="H880" s="99">
        <f>'Справка 6'!Q42</f>
        <v>370</v>
      </c>
    </row>
    <row r="881" spans="1:8" ht="15.75">
      <c r="A881" s="99" t="str">
        <f t="shared" si="51"/>
        <v>Нео Лондон Капитал АД</v>
      </c>
      <c r="B881" s="99">
        <f t="shared" si="52"/>
        <v>203039149</v>
      </c>
      <c r="C881" s="548" t="str">
        <f t="shared" si="53"/>
        <v>31.03.2023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Нео Лондон Капитал АД</v>
      </c>
      <c r="B882" s="99">
        <f t="shared" si="52"/>
        <v>203039149</v>
      </c>
      <c r="C882" s="548" t="str">
        <f t="shared" si="53"/>
        <v>31.03.2023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Нео Лондон Капитал АД</v>
      </c>
      <c r="B883" s="99">
        <f t="shared" si="52"/>
        <v>203039149</v>
      </c>
      <c r="C883" s="548" t="str">
        <f t="shared" si="53"/>
        <v>31.03.2023</v>
      </c>
      <c r="D883" s="99" t="s">
        <v>529</v>
      </c>
      <c r="E883" s="481">
        <v>15</v>
      </c>
      <c r="F883" s="99" t="s">
        <v>528</v>
      </c>
      <c r="H883" s="99">
        <f>'Справка 6'!R13</f>
        <v>1359</v>
      </c>
    </row>
    <row r="884" spans="1:8" ht="15.75">
      <c r="A884" s="99" t="str">
        <f t="shared" si="51"/>
        <v>Нео Лондон Капитал АД</v>
      </c>
      <c r="B884" s="99">
        <f t="shared" si="52"/>
        <v>203039149</v>
      </c>
      <c r="C884" s="548" t="str">
        <f t="shared" si="53"/>
        <v>31.03.2023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Нео Лондон Капитал АД</v>
      </c>
      <c r="B885" s="99">
        <f t="shared" si="52"/>
        <v>203039149</v>
      </c>
      <c r="C885" s="548" t="str">
        <f t="shared" si="53"/>
        <v>31.03.2023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Нео Лондон Капитал АД</v>
      </c>
      <c r="B886" s="99">
        <f t="shared" si="52"/>
        <v>203039149</v>
      </c>
      <c r="C886" s="548" t="str">
        <f t="shared" si="53"/>
        <v>31.03.2023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Нео Лондон Капитал АД</v>
      </c>
      <c r="B887" s="99">
        <f t="shared" si="52"/>
        <v>203039149</v>
      </c>
      <c r="C887" s="548" t="str">
        <f t="shared" si="53"/>
        <v>31.03.2023</v>
      </c>
      <c r="D887" s="99" t="s">
        <v>540</v>
      </c>
      <c r="E887" s="481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Нео Лондон Капитал АД</v>
      </c>
      <c r="B888" s="99">
        <f t="shared" si="52"/>
        <v>203039149</v>
      </c>
      <c r="C888" s="548" t="str">
        <f t="shared" si="53"/>
        <v>31.03.2023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Нео Лондон Капитал АД</v>
      </c>
      <c r="B889" s="99">
        <f t="shared" si="52"/>
        <v>203039149</v>
      </c>
      <c r="C889" s="548" t="str">
        <f t="shared" si="53"/>
        <v>31.03.2023</v>
      </c>
      <c r="D889" s="99" t="s">
        <v>545</v>
      </c>
      <c r="E889" s="481">
        <v>15</v>
      </c>
      <c r="F889" s="99" t="s">
        <v>804</v>
      </c>
      <c r="H889" s="99">
        <f>'Справка 6'!R19</f>
        <v>1359</v>
      </c>
    </row>
    <row r="890" spans="1:8" ht="15.75">
      <c r="A890" s="99" t="str">
        <f t="shared" si="51"/>
        <v>Нео Лондон Капитал АД</v>
      </c>
      <c r="B890" s="99">
        <f t="shared" si="52"/>
        <v>203039149</v>
      </c>
      <c r="C890" s="548" t="str">
        <f t="shared" si="53"/>
        <v>31.03.2023</v>
      </c>
      <c r="D890" s="99" t="s">
        <v>547</v>
      </c>
      <c r="E890" s="481">
        <v>15</v>
      </c>
      <c r="F890" s="99" t="s">
        <v>546</v>
      </c>
      <c r="H890" s="99">
        <f>'Справка 6'!R20</f>
        <v>70656</v>
      </c>
    </row>
    <row r="891" spans="1:8" ht="15.75">
      <c r="A891" s="99" t="str">
        <f t="shared" si="51"/>
        <v>Нео Лондон Капитал АД</v>
      </c>
      <c r="B891" s="99">
        <f t="shared" si="52"/>
        <v>203039149</v>
      </c>
      <c r="C891" s="548" t="str">
        <f t="shared" si="53"/>
        <v>31.03.2023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Нео Лондон Капитал АД</v>
      </c>
      <c r="B892" s="99">
        <f t="shared" si="52"/>
        <v>203039149</v>
      </c>
      <c r="C892" s="548" t="str">
        <f t="shared" si="53"/>
        <v>31.03.2023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Нео Лондон Капитал АД</v>
      </c>
      <c r="B893" s="99">
        <f t="shared" si="52"/>
        <v>203039149</v>
      </c>
      <c r="C893" s="548" t="str">
        <f t="shared" si="53"/>
        <v>31.03.2023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Нео Лондон Капитал АД</v>
      </c>
      <c r="B894" s="99">
        <f t="shared" si="52"/>
        <v>203039149</v>
      </c>
      <c r="C894" s="548" t="str">
        <f t="shared" si="53"/>
        <v>31.03.2023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Нео Лондон Капитал АД</v>
      </c>
      <c r="B895" s="99">
        <f t="shared" si="52"/>
        <v>203039149</v>
      </c>
      <c r="C895" s="548" t="str">
        <f t="shared" si="53"/>
        <v>31.03.2023</v>
      </c>
      <c r="D895" s="99" t="s">
        <v>558</v>
      </c>
      <c r="E895" s="481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Нео Лондон Капитал АД</v>
      </c>
      <c r="B896" s="99">
        <f t="shared" si="52"/>
        <v>203039149</v>
      </c>
      <c r="C896" s="548" t="str">
        <f t="shared" si="53"/>
        <v>31.03.2023</v>
      </c>
      <c r="D896" s="99" t="s">
        <v>560</v>
      </c>
      <c r="E896" s="481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Нео Лондон Капитал АД</v>
      </c>
      <c r="B897" s="99">
        <f t="shared" si="52"/>
        <v>203039149</v>
      </c>
      <c r="C897" s="548" t="str">
        <f t="shared" si="53"/>
        <v>31.03.2023</v>
      </c>
      <c r="D897" s="99" t="s">
        <v>562</v>
      </c>
      <c r="E897" s="481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Нео Лондон Капитал АД</v>
      </c>
      <c r="B898" s="99">
        <f t="shared" si="52"/>
        <v>203039149</v>
      </c>
      <c r="C898" s="548" t="str">
        <f t="shared" si="53"/>
        <v>31.03.2023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Нео Лондон Капитал АД</v>
      </c>
      <c r="B899" s="99">
        <f t="shared" si="52"/>
        <v>203039149</v>
      </c>
      <c r="C899" s="548" t="str">
        <f t="shared" si="53"/>
        <v>31.03.2023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Нео Лондон Капитал АД</v>
      </c>
      <c r="B900" s="99">
        <f t="shared" si="52"/>
        <v>203039149</v>
      </c>
      <c r="C900" s="548" t="str">
        <f t="shared" si="53"/>
        <v>31.03.2023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Нео Лондон Капитал АД</v>
      </c>
      <c r="B901" s="99">
        <f t="shared" si="52"/>
        <v>203039149</v>
      </c>
      <c r="C901" s="548" t="str">
        <f t="shared" si="53"/>
        <v>31.03.2023</v>
      </c>
      <c r="D901" s="99" t="s">
        <v>566</v>
      </c>
      <c r="E901" s="481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Нео Лондон Капитал АД</v>
      </c>
      <c r="B902" s="99">
        <f t="shared" si="52"/>
        <v>203039149</v>
      </c>
      <c r="C902" s="548" t="str">
        <f t="shared" si="53"/>
        <v>31.03.2023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Нео Лондон Капитал АД</v>
      </c>
      <c r="B903" s="99">
        <f t="shared" si="52"/>
        <v>203039149</v>
      </c>
      <c r="C903" s="548" t="str">
        <f t="shared" si="53"/>
        <v>31.03.2023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Нео Лондон Капитал АД</v>
      </c>
      <c r="B904" s="99">
        <f t="shared" si="52"/>
        <v>203039149</v>
      </c>
      <c r="C904" s="548" t="str">
        <f t="shared" si="53"/>
        <v>31.03.2023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Нео Лондон Капитал АД</v>
      </c>
      <c r="B905" s="99">
        <f t="shared" si="52"/>
        <v>203039149</v>
      </c>
      <c r="C905" s="548" t="str">
        <f t="shared" si="53"/>
        <v>31.03.2023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Нео Лондон Капитал АД</v>
      </c>
      <c r="B906" s="99">
        <f t="shared" si="52"/>
        <v>203039149</v>
      </c>
      <c r="C906" s="548" t="str">
        <f t="shared" si="53"/>
        <v>31.03.2023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Нео Лондон Капитал АД</v>
      </c>
      <c r="B907" s="99">
        <f t="shared" si="52"/>
        <v>203039149</v>
      </c>
      <c r="C907" s="548" t="str">
        <f t="shared" si="53"/>
        <v>31.03.2023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Нео Лондон Капитал АД</v>
      </c>
      <c r="B908" s="99">
        <f t="shared" si="52"/>
        <v>203039149</v>
      </c>
      <c r="C908" s="548" t="str">
        <f t="shared" si="53"/>
        <v>31.03.2023</v>
      </c>
      <c r="D908" s="99" t="s">
        <v>578</v>
      </c>
      <c r="E908" s="481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Нео Лондон Капитал АД</v>
      </c>
      <c r="B909" s="99">
        <f t="shared" si="52"/>
        <v>203039149</v>
      </c>
      <c r="C909" s="548" t="str">
        <f t="shared" si="53"/>
        <v>31.03.2023</v>
      </c>
      <c r="D909" s="99" t="s">
        <v>581</v>
      </c>
      <c r="E909" s="481">
        <v>15</v>
      </c>
      <c r="F909" s="99" t="s">
        <v>580</v>
      </c>
      <c r="H909" s="99">
        <f>'Справка 6'!R41</f>
        <v>417</v>
      </c>
    </row>
    <row r="910" spans="1:8" ht="15.75">
      <c r="A910" s="99" t="str">
        <f t="shared" si="51"/>
        <v>Нео Лондон Капитал АД</v>
      </c>
      <c r="B910" s="99">
        <f t="shared" si="52"/>
        <v>203039149</v>
      </c>
      <c r="C910" s="548" t="str">
        <f t="shared" si="53"/>
        <v>31.03.2023</v>
      </c>
      <c r="D910" s="99" t="s">
        <v>583</v>
      </c>
      <c r="E910" s="481">
        <v>15</v>
      </c>
      <c r="F910" s="99" t="s">
        <v>582</v>
      </c>
      <c r="H910" s="99">
        <f>'Справка 6'!R42</f>
        <v>72432</v>
      </c>
    </row>
    <row r="911" spans="3:6" s="482" customFormat="1" ht="15.75">
      <c r="C911" s="547"/>
      <c r="F911" s="486" t="s">
        <v>839</v>
      </c>
    </row>
    <row r="912" spans="1:8" ht="15.75">
      <c r="A912" s="99" t="str">
        <f aca="true" t="shared" si="54" ref="A912:A975">pdeName</f>
        <v>Нео Лондон Капитал АД</v>
      </c>
      <c r="B912" s="99">
        <f aca="true" t="shared" si="55" ref="B912:B975">pdeBulstat</f>
        <v>203039149</v>
      </c>
      <c r="C912" s="548" t="str">
        <f aca="true" t="shared" si="56" ref="C912:C975">endDate</f>
        <v>31.03.2023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Нео Лондон Капитал АД</v>
      </c>
      <c r="B913" s="99">
        <f t="shared" si="55"/>
        <v>203039149</v>
      </c>
      <c r="C913" s="548" t="str">
        <f t="shared" si="56"/>
        <v>31.03.2023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Нео Лондон Капитал АД</v>
      </c>
      <c r="B914" s="99">
        <f t="shared" si="55"/>
        <v>203039149</v>
      </c>
      <c r="C914" s="548" t="str">
        <f t="shared" si="56"/>
        <v>31.03.2023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Нео Лондон Капитал АД</v>
      </c>
      <c r="B915" s="99">
        <f t="shared" si="55"/>
        <v>203039149</v>
      </c>
      <c r="C915" s="548" t="str">
        <f t="shared" si="56"/>
        <v>31.03.2023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Нео Лондон Капитал АД</v>
      </c>
      <c r="B916" s="99">
        <f t="shared" si="55"/>
        <v>203039149</v>
      </c>
      <c r="C916" s="548" t="str">
        <f t="shared" si="56"/>
        <v>31.03.2023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Нео Лондон Капитал АД</v>
      </c>
      <c r="B917" s="99">
        <f t="shared" si="55"/>
        <v>203039149</v>
      </c>
      <c r="C917" s="548" t="str">
        <f t="shared" si="56"/>
        <v>31.03.2023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916</v>
      </c>
    </row>
    <row r="918" spans="1:8" ht="15.75">
      <c r="A918" s="99" t="str">
        <f t="shared" si="54"/>
        <v>Нео Лондон Капитал АД</v>
      </c>
      <c r="B918" s="99">
        <f t="shared" si="55"/>
        <v>203039149</v>
      </c>
      <c r="C918" s="548" t="str">
        <f t="shared" si="56"/>
        <v>31.03.2023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Нео Лондон Капитал АД</v>
      </c>
      <c r="B919" s="99">
        <f t="shared" si="55"/>
        <v>203039149</v>
      </c>
      <c r="C919" s="548" t="str">
        <f t="shared" si="56"/>
        <v>31.03.2023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Нео Лондон Капитал АД</v>
      </c>
      <c r="B920" s="99">
        <f t="shared" si="55"/>
        <v>203039149</v>
      </c>
      <c r="C920" s="548" t="str">
        <f t="shared" si="56"/>
        <v>31.03.2023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Нео Лондон Капитал АД</v>
      </c>
      <c r="B921" s="99">
        <f t="shared" si="55"/>
        <v>203039149</v>
      </c>
      <c r="C921" s="548" t="str">
        <f t="shared" si="56"/>
        <v>31.03.2023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916</v>
      </c>
    </row>
    <row r="922" spans="1:8" ht="15.75">
      <c r="A922" s="99" t="str">
        <f t="shared" si="54"/>
        <v>Нео Лондон Капитал АД</v>
      </c>
      <c r="B922" s="99">
        <f t="shared" si="55"/>
        <v>203039149</v>
      </c>
      <c r="C922" s="548" t="str">
        <f t="shared" si="56"/>
        <v>31.03.2023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Нео Лондон Капитал АД</v>
      </c>
      <c r="B923" s="99">
        <f t="shared" si="55"/>
        <v>203039149</v>
      </c>
      <c r="C923" s="548" t="str">
        <f t="shared" si="56"/>
        <v>31.03.2023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Нео Лондон Капитал АД</v>
      </c>
      <c r="B924" s="99">
        <f t="shared" si="55"/>
        <v>203039149</v>
      </c>
      <c r="C924" s="548" t="str">
        <f t="shared" si="56"/>
        <v>31.03.2023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Нео Лондон Капитал АД</v>
      </c>
      <c r="B925" s="99">
        <f t="shared" si="55"/>
        <v>203039149</v>
      </c>
      <c r="C925" s="548" t="str">
        <f t="shared" si="56"/>
        <v>31.03.2023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Нео Лондон Капитал АД</v>
      </c>
      <c r="B926" s="99">
        <f t="shared" si="55"/>
        <v>203039149</v>
      </c>
      <c r="C926" s="548" t="str">
        <f t="shared" si="56"/>
        <v>31.03.2023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Нео Лондон Капитал АД</v>
      </c>
      <c r="B927" s="99">
        <f t="shared" si="55"/>
        <v>203039149</v>
      </c>
      <c r="C927" s="548" t="str">
        <f t="shared" si="56"/>
        <v>31.03.2023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41</v>
      </c>
    </row>
    <row r="928" spans="1:8" ht="15.75">
      <c r="A928" s="99" t="str">
        <f t="shared" si="54"/>
        <v>Нео Лондон Капитал АД</v>
      </c>
      <c r="B928" s="99">
        <f t="shared" si="55"/>
        <v>203039149</v>
      </c>
      <c r="C928" s="548" t="str">
        <f t="shared" si="56"/>
        <v>31.03.2023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1242</v>
      </c>
    </row>
    <row r="929" spans="1:8" ht="15.75">
      <c r="A929" s="99" t="str">
        <f t="shared" si="54"/>
        <v>Нео Лондон Капитал АД</v>
      </c>
      <c r="B929" s="99">
        <f t="shared" si="55"/>
        <v>203039149</v>
      </c>
      <c r="C929" s="548" t="str">
        <f t="shared" si="56"/>
        <v>31.03.2023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4817</v>
      </c>
    </row>
    <row r="930" spans="1:8" ht="15.75">
      <c r="A930" s="99" t="str">
        <f t="shared" si="54"/>
        <v>Нео Лондон Капитал АД</v>
      </c>
      <c r="B930" s="99">
        <f t="shared" si="55"/>
        <v>203039149</v>
      </c>
      <c r="C930" s="548" t="str">
        <f t="shared" si="56"/>
        <v>31.03.2023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Нео Лондон Капитал АД</v>
      </c>
      <c r="B931" s="99">
        <f t="shared" si="55"/>
        <v>203039149</v>
      </c>
      <c r="C931" s="548" t="str">
        <f t="shared" si="56"/>
        <v>31.03.2023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Нео Лондон Капитал АД</v>
      </c>
      <c r="B932" s="99">
        <f t="shared" si="55"/>
        <v>203039149</v>
      </c>
      <c r="C932" s="548" t="str">
        <f t="shared" si="56"/>
        <v>31.03.2023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12</v>
      </c>
    </row>
    <row r="933" spans="1:8" ht="15.75">
      <c r="A933" s="99" t="str">
        <f t="shared" si="54"/>
        <v>Нео Лондон Капитал АД</v>
      </c>
      <c r="B933" s="99">
        <f t="shared" si="55"/>
        <v>203039149</v>
      </c>
      <c r="C933" s="548" t="str">
        <f t="shared" si="56"/>
        <v>31.03.2023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Нео Лондон Капитал АД</v>
      </c>
      <c r="B934" s="99">
        <f t="shared" si="55"/>
        <v>203039149</v>
      </c>
      <c r="C934" s="548" t="str">
        <f t="shared" si="56"/>
        <v>31.03.2023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12</v>
      </c>
    </row>
    <row r="935" spans="1:8" ht="15.75">
      <c r="A935" s="99" t="str">
        <f t="shared" si="54"/>
        <v>Нео Лондон Капитал АД</v>
      </c>
      <c r="B935" s="99">
        <f t="shared" si="55"/>
        <v>203039149</v>
      </c>
      <c r="C935" s="548" t="str">
        <f t="shared" si="56"/>
        <v>31.03.2023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Нео Лондон Капитал АД</v>
      </c>
      <c r="B936" s="99">
        <f t="shared" si="55"/>
        <v>203039149</v>
      </c>
      <c r="C936" s="548" t="str">
        <f t="shared" si="56"/>
        <v>31.03.2023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Нео Лондон Капитал АД</v>
      </c>
      <c r="B937" s="99">
        <f t="shared" si="55"/>
        <v>203039149</v>
      </c>
      <c r="C937" s="548" t="str">
        <f t="shared" si="56"/>
        <v>31.03.2023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38</v>
      </c>
    </row>
    <row r="938" spans="1:8" ht="15.75">
      <c r="A938" s="99" t="str">
        <f t="shared" si="54"/>
        <v>Нео Лондон Капитал АД</v>
      </c>
      <c r="B938" s="99">
        <f t="shared" si="55"/>
        <v>203039149</v>
      </c>
      <c r="C938" s="548" t="str">
        <f t="shared" si="56"/>
        <v>31.03.2023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Нео Лондон Капитал АД</v>
      </c>
      <c r="B939" s="99">
        <f t="shared" si="55"/>
        <v>203039149</v>
      </c>
      <c r="C939" s="548" t="str">
        <f t="shared" si="56"/>
        <v>31.03.2023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Нео Лондон Капитал АД</v>
      </c>
      <c r="B940" s="99">
        <f t="shared" si="55"/>
        <v>203039149</v>
      </c>
      <c r="C940" s="548" t="str">
        <f t="shared" si="56"/>
        <v>31.03.2023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Нео Лондон Капитал АД</v>
      </c>
      <c r="B941" s="99">
        <f t="shared" si="55"/>
        <v>203039149</v>
      </c>
      <c r="C941" s="548" t="str">
        <f t="shared" si="56"/>
        <v>31.03.2023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38</v>
      </c>
    </row>
    <row r="942" spans="1:8" ht="15.75">
      <c r="A942" s="99" t="str">
        <f t="shared" si="54"/>
        <v>Нео Лондон Капитал АД</v>
      </c>
      <c r="B942" s="99">
        <f t="shared" si="55"/>
        <v>203039149</v>
      </c>
      <c r="C942" s="548" t="str">
        <f t="shared" si="56"/>
        <v>31.03.2023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6150</v>
      </c>
    </row>
    <row r="943" spans="1:8" ht="15.75">
      <c r="A943" s="99" t="str">
        <f t="shared" si="54"/>
        <v>Нео Лондон Капитал АД</v>
      </c>
      <c r="B943" s="99">
        <f t="shared" si="55"/>
        <v>203039149</v>
      </c>
      <c r="C943" s="548" t="str">
        <f t="shared" si="56"/>
        <v>31.03.2023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7066</v>
      </c>
    </row>
    <row r="944" spans="1:8" ht="15.75">
      <c r="A944" s="99" t="str">
        <f t="shared" si="54"/>
        <v>Нео Лондон Капитал АД</v>
      </c>
      <c r="B944" s="99">
        <f t="shared" si="55"/>
        <v>203039149</v>
      </c>
      <c r="C944" s="548" t="str">
        <f t="shared" si="56"/>
        <v>31.03.2023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Нео Лондон Капитал АД</v>
      </c>
      <c r="B945" s="99">
        <f t="shared" si="55"/>
        <v>203039149</v>
      </c>
      <c r="C945" s="548" t="str">
        <f t="shared" si="56"/>
        <v>31.03.2023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Нео Лондон Капитал АД</v>
      </c>
      <c r="B946" s="99">
        <f t="shared" si="55"/>
        <v>203039149</v>
      </c>
      <c r="C946" s="548" t="str">
        <f t="shared" si="56"/>
        <v>31.03.2023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Нео Лондон Капитал АД</v>
      </c>
      <c r="B947" s="99">
        <f t="shared" si="55"/>
        <v>203039149</v>
      </c>
      <c r="C947" s="548" t="str">
        <f t="shared" si="56"/>
        <v>31.03.2023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Нео Лондон Капитал АД</v>
      </c>
      <c r="B948" s="99">
        <f t="shared" si="55"/>
        <v>203039149</v>
      </c>
      <c r="C948" s="548" t="str">
        <f t="shared" si="56"/>
        <v>31.03.2023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Нео Лондон Капитал АД</v>
      </c>
      <c r="B949" s="99">
        <f t="shared" si="55"/>
        <v>203039149</v>
      </c>
      <c r="C949" s="548" t="str">
        <f t="shared" si="56"/>
        <v>31.03.2023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Нео Лондон Капитал АД</v>
      </c>
      <c r="B950" s="99">
        <f t="shared" si="55"/>
        <v>203039149</v>
      </c>
      <c r="C950" s="548" t="str">
        <f t="shared" si="56"/>
        <v>31.03.2023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Нео Лондон Капитал АД</v>
      </c>
      <c r="B951" s="99">
        <f t="shared" si="55"/>
        <v>203039149</v>
      </c>
      <c r="C951" s="548" t="str">
        <f t="shared" si="56"/>
        <v>31.03.2023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Нео Лондон Капитал АД</v>
      </c>
      <c r="B952" s="99">
        <f t="shared" si="55"/>
        <v>203039149</v>
      </c>
      <c r="C952" s="548" t="str">
        <f t="shared" si="56"/>
        <v>31.03.2023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Нео Лондон Капитал АД</v>
      </c>
      <c r="B953" s="99">
        <f t="shared" si="55"/>
        <v>203039149</v>
      </c>
      <c r="C953" s="548" t="str">
        <f t="shared" si="56"/>
        <v>31.03.2023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Нео Лондон Капитал АД</v>
      </c>
      <c r="B954" s="99">
        <f t="shared" si="55"/>
        <v>203039149</v>
      </c>
      <c r="C954" s="548" t="str">
        <f t="shared" si="56"/>
        <v>31.03.2023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Нео Лондон Капитал АД</v>
      </c>
      <c r="B955" s="99">
        <f t="shared" si="55"/>
        <v>203039149</v>
      </c>
      <c r="C955" s="548" t="str">
        <f t="shared" si="56"/>
        <v>31.03.2023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Нео Лондон Капитал АД</v>
      </c>
      <c r="B956" s="99">
        <f t="shared" si="55"/>
        <v>203039149</v>
      </c>
      <c r="C956" s="548" t="str">
        <f t="shared" si="56"/>
        <v>31.03.2023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Нео Лондон Капитал АД</v>
      </c>
      <c r="B957" s="99">
        <f t="shared" si="55"/>
        <v>203039149</v>
      </c>
      <c r="C957" s="548" t="str">
        <f t="shared" si="56"/>
        <v>31.03.2023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Нео Лондон Капитал АД</v>
      </c>
      <c r="B958" s="99">
        <f t="shared" si="55"/>
        <v>203039149</v>
      </c>
      <c r="C958" s="548" t="str">
        <f t="shared" si="56"/>
        <v>31.03.2023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Нео Лондон Капитал АД</v>
      </c>
      <c r="B959" s="99">
        <f t="shared" si="55"/>
        <v>203039149</v>
      </c>
      <c r="C959" s="548" t="str">
        <f t="shared" si="56"/>
        <v>31.03.2023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41</v>
      </c>
    </row>
    <row r="960" spans="1:8" ht="15.75">
      <c r="A960" s="99" t="str">
        <f t="shared" si="54"/>
        <v>Нео Лондон Капитал АД</v>
      </c>
      <c r="B960" s="99">
        <f t="shared" si="55"/>
        <v>203039149</v>
      </c>
      <c r="C960" s="548" t="str">
        <f t="shared" si="56"/>
        <v>31.03.2023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1242</v>
      </c>
    </row>
    <row r="961" spans="1:8" ht="15.75">
      <c r="A961" s="99" t="str">
        <f t="shared" si="54"/>
        <v>Нео Лондон Капитал АД</v>
      </c>
      <c r="B961" s="99">
        <f t="shared" si="55"/>
        <v>203039149</v>
      </c>
      <c r="C961" s="548" t="str">
        <f t="shared" si="56"/>
        <v>31.03.2023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4817</v>
      </c>
    </row>
    <row r="962" spans="1:8" ht="15.75">
      <c r="A962" s="99" t="str">
        <f t="shared" si="54"/>
        <v>Нео Лондон Капитал АД</v>
      </c>
      <c r="B962" s="99">
        <f t="shared" si="55"/>
        <v>203039149</v>
      </c>
      <c r="C962" s="548" t="str">
        <f t="shared" si="56"/>
        <v>31.03.2023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Нео Лондон Капитал АД</v>
      </c>
      <c r="B963" s="99">
        <f t="shared" si="55"/>
        <v>203039149</v>
      </c>
      <c r="C963" s="548" t="str">
        <f t="shared" si="56"/>
        <v>31.03.2023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Нео Лондон Капитал АД</v>
      </c>
      <c r="B964" s="99">
        <f t="shared" si="55"/>
        <v>203039149</v>
      </c>
      <c r="C964" s="548" t="str">
        <f t="shared" si="56"/>
        <v>31.03.2023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12</v>
      </c>
    </row>
    <row r="965" spans="1:8" ht="15.75">
      <c r="A965" s="99" t="str">
        <f t="shared" si="54"/>
        <v>Нео Лондон Капитал АД</v>
      </c>
      <c r="B965" s="99">
        <f t="shared" si="55"/>
        <v>203039149</v>
      </c>
      <c r="C965" s="548" t="str">
        <f t="shared" si="56"/>
        <v>31.03.2023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Нео Лондон Капитал АД</v>
      </c>
      <c r="B966" s="99">
        <f t="shared" si="55"/>
        <v>203039149</v>
      </c>
      <c r="C966" s="548" t="str">
        <f t="shared" si="56"/>
        <v>31.03.2023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12</v>
      </c>
    </row>
    <row r="967" spans="1:8" ht="15.75">
      <c r="A967" s="99" t="str">
        <f t="shared" si="54"/>
        <v>Нео Лондон Капитал АД</v>
      </c>
      <c r="B967" s="99">
        <f t="shared" si="55"/>
        <v>203039149</v>
      </c>
      <c r="C967" s="548" t="str">
        <f t="shared" si="56"/>
        <v>31.03.2023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Нео Лондон Капитал АД</v>
      </c>
      <c r="B968" s="99">
        <f t="shared" si="55"/>
        <v>203039149</v>
      </c>
      <c r="C968" s="548" t="str">
        <f t="shared" si="56"/>
        <v>31.03.2023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Нео Лондон Капитал АД</v>
      </c>
      <c r="B969" s="99">
        <f t="shared" si="55"/>
        <v>203039149</v>
      </c>
      <c r="C969" s="548" t="str">
        <f t="shared" si="56"/>
        <v>31.03.2023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38</v>
      </c>
    </row>
    <row r="970" spans="1:8" ht="15.75">
      <c r="A970" s="99" t="str">
        <f t="shared" si="54"/>
        <v>Нео Лондон Капитал АД</v>
      </c>
      <c r="B970" s="99">
        <f t="shared" si="55"/>
        <v>203039149</v>
      </c>
      <c r="C970" s="548" t="str">
        <f t="shared" si="56"/>
        <v>31.03.2023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Нео Лондон Капитал АД</v>
      </c>
      <c r="B971" s="99">
        <f t="shared" si="55"/>
        <v>203039149</v>
      </c>
      <c r="C971" s="548" t="str">
        <f t="shared" si="56"/>
        <v>31.03.2023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Нео Лондон Капитал АД</v>
      </c>
      <c r="B972" s="99">
        <f t="shared" si="55"/>
        <v>203039149</v>
      </c>
      <c r="C972" s="548" t="str">
        <f t="shared" si="56"/>
        <v>31.03.2023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Нео Лондон Капитал АД</v>
      </c>
      <c r="B973" s="99">
        <f t="shared" si="55"/>
        <v>203039149</v>
      </c>
      <c r="C973" s="548" t="str">
        <f t="shared" si="56"/>
        <v>31.03.2023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38</v>
      </c>
    </row>
    <row r="974" spans="1:8" ht="15.75">
      <c r="A974" s="99" t="str">
        <f t="shared" si="54"/>
        <v>Нео Лондон Капитал АД</v>
      </c>
      <c r="B974" s="99">
        <f t="shared" si="55"/>
        <v>203039149</v>
      </c>
      <c r="C974" s="548" t="str">
        <f t="shared" si="56"/>
        <v>31.03.2023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6150</v>
      </c>
    </row>
    <row r="975" spans="1:8" ht="15.75">
      <c r="A975" s="99" t="str">
        <f t="shared" si="54"/>
        <v>Нео Лондон Капитал АД</v>
      </c>
      <c r="B975" s="99">
        <f t="shared" si="55"/>
        <v>203039149</v>
      </c>
      <c r="C975" s="548" t="str">
        <f t="shared" si="56"/>
        <v>31.03.2023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6150</v>
      </c>
    </row>
    <row r="976" spans="1:8" ht="15.75">
      <c r="A976" s="99" t="str">
        <f aca="true" t="shared" si="57" ref="A976:A1039">pdeName</f>
        <v>Нео Лондон Капитал АД</v>
      </c>
      <c r="B976" s="99">
        <f aca="true" t="shared" si="58" ref="B976:B1039">pdeBulstat</f>
        <v>203039149</v>
      </c>
      <c r="C976" s="548" t="str">
        <f aca="true" t="shared" si="59" ref="C976:C1039">endDate</f>
        <v>31.03.2023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Нео Лондон Капитал АД</v>
      </c>
      <c r="B977" s="99">
        <f t="shared" si="58"/>
        <v>203039149</v>
      </c>
      <c r="C977" s="548" t="str">
        <f t="shared" si="59"/>
        <v>31.03.2023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Нео Лондон Капитал АД</v>
      </c>
      <c r="B978" s="99">
        <f t="shared" si="58"/>
        <v>203039149</v>
      </c>
      <c r="C978" s="548" t="str">
        <f t="shared" si="59"/>
        <v>31.03.2023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Нео Лондон Капитал АД</v>
      </c>
      <c r="B979" s="99">
        <f t="shared" si="58"/>
        <v>203039149</v>
      </c>
      <c r="C979" s="548" t="str">
        <f t="shared" si="59"/>
        <v>31.03.2023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Нео Лондон Капитал АД</v>
      </c>
      <c r="B980" s="99">
        <f t="shared" si="58"/>
        <v>203039149</v>
      </c>
      <c r="C980" s="548" t="str">
        <f t="shared" si="59"/>
        <v>31.03.2023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Нео Лондон Капитал АД</v>
      </c>
      <c r="B981" s="99">
        <f t="shared" si="58"/>
        <v>203039149</v>
      </c>
      <c r="C981" s="548" t="str">
        <f t="shared" si="59"/>
        <v>31.03.2023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916</v>
      </c>
    </row>
    <row r="982" spans="1:8" ht="15.75">
      <c r="A982" s="99" t="str">
        <f t="shared" si="57"/>
        <v>Нео Лондон Капитал АД</v>
      </c>
      <c r="B982" s="99">
        <f t="shared" si="58"/>
        <v>203039149</v>
      </c>
      <c r="C982" s="548" t="str">
        <f t="shared" si="59"/>
        <v>31.03.2023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Нео Лондон Капитал АД</v>
      </c>
      <c r="B983" s="99">
        <f t="shared" si="58"/>
        <v>203039149</v>
      </c>
      <c r="C983" s="548" t="str">
        <f t="shared" si="59"/>
        <v>31.03.2023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Нео Лондон Капитал АД</v>
      </c>
      <c r="B984" s="99">
        <f t="shared" si="58"/>
        <v>203039149</v>
      </c>
      <c r="C984" s="548" t="str">
        <f t="shared" si="59"/>
        <v>31.03.2023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Нео Лондон Капитал АД</v>
      </c>
      <c r="B985" s="99">
        <f t="shared" si="58"/>
        <v>203039149</v>
      </c>
      <c r="C985" s="548" t="str">
        <f t="shared" si="59"/>
        <v>31.03.2023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916</v>
      </c>
    </row>
    <row r="986" spans="1:8" ht="15.75">
      <c r="A986" s="99" t="str">
        <f t="shared" si="57"/>
        <v>Нео Лондон Капитал АД</v>
      </c>
      <c r="B986" s="99">
        <f t="shared" si="58"/>
        <v>203039149</v>
      </c>
      <c r="C986" s="548" t="str">
        <f t="shared" si="59"/>
        <v>31.03.2023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Нео Лондон Капитал АД</v>
      </c>
      <c r="B987" s="99">
        <f t="shared" si="58"/>
        <v>203039149</v>
      </c>
      <c r="C987" s="548" t="str">
        <f t="shared" si="59"/>
        <v>31.03.2023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Нео Лондон Капитал АД</v>
      </c>
      <c r="B988" s="99">
        <f t="shared" si="58"/>
        <v>203039149</v>
      </c>
      <c r="C988" s="548" t="str">
        <f t="shared" si="59"/>
        <v>31.03.2023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Нео Лондон Капитал АД</v>
      </c>
      <c r="B989" s="99">
        <f t="shared" si="58"/>
        <v>203039149</v>
      </c>
      <c r="C989" s="548" t="str">
        <f t="shared" si="59"/>
        <v>31.03.2023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Нео Лондон Капитал АД</v>
      </c>
      <c r="B990" s="99">
        <f t="shared" si="58"/>
        <v>203039149</v>
      </c>
      <c r="C990" s="548" t="str">
        <f t="shared" si="59"/>
        <v>31.03.2023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Нео Лондон Капитал АД</v>
      </c>
      <c r="B991" s="99">
        <f t="shared" si="58"/>
        <v>203039149</v>
      </c>
      <c r="C991" s="548" t="str">
        <f t="shared" si="59"/>
        <v>31.03.2023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Нео Лондон Капитал АД</v>
      </c>
      <c r="B992" s="99">
        <f t="shared" si="58"/>
        <v>203039149</v>
      </c>
      <c r="C992" s="548" t="str">
        <f t="shared" si="59"/>
        <v>31.03.2023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Нео Лондон Капитал АД</v>
      </c>
      <c r="B993" s="99">
        <f t="shared" si="58"/>
        <v>203039149</v>
      </c>
      <c r="C993" s="548" t="str">
        <f t="shared" si="59"/>
        <v>31.03.2023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Нео Лондон Капитал АД</v>
      </c>
      <c r="B994" s="99">
        <f t="shared" si="58"/>
        <v>203039149</v>
      </c>
      <c r="C994" s="548" t="str">
        <f t="shared" si="59"/>
        <v>31.03.2023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Нео Лондон Капитал АД</v>
      </c>
      <c r="B995" s="99">
        <f t="shared" si="58"/>
        <v>203039149</v>
      </c>
      <c r="C995" s="548" t="str">
        <f t="shared" si="59"/>
        <v>31.03.2023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Нео Лондон Капитал АД</v>
      </c>
      <c r="B996" s="99">
        <f t="shared" si="58"/>
        <v>203039149</v>
      </c>
      <c r="C996" s="548" t="str">
        <f t="shared" si="59"/>
        <v>31.03.2023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Нео Лондон Капитал АД</v>
      </c>
      <c r="B997" s="99">
        <f t="shared" si="58"/>
        <v>203039149</v>
      </c>
      <c r="C997" s="548" t="str">
        <f t="shared" si="59"/>
        <v>31.03.2023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Нео Лондон Капитал АД</v>
      </c>
      <c r="B998" s="99">
        <f t="shared" si="58"/>
        <v>203039149</v>
      </c>
      <c r="C998" s="548" t="str">
        <f t="shared" si="59"/>
        <v>31.03.2023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Нео Лондон Капитал АД</v>
      </c>
      <c r="B999" s="99">
        <f t="shared" si="58"/>
        <v>203039149</v>
      </c>
      <c r="C999" s="548" t="str">
        <f t="shared" si="59"/>
        <v>31.03.2023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Нео Лондон Капитал АД</v>
      </c>
      <c r="B1000" s="99">
        <f t="shared" si="58"/>
        <v>203039149</v>
      </c>
      <c r="C1000" s="548" t="str">
        <f t="shared" si="59"/>
        <v>31.03.2023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Нео Лондон Капитал АД</v>
      </c>
      <c r="B1001" s="99">
        <f t="shared" si="58"/>
        <v>203039149</v>
      </c>
      <c r="C1001" s="548" t="str">
        <f t="shared" si="59"/>
        <v>31.03.2023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Нео Лондон Капитал АД</v>
      </c>
      <c r="B1002" s="99">
        <f t="shared" si="58"/>
        <v>203039149</v>
      </c>
      <c r="C1002" s="548" t="str">
        <f t="shared" si="59"/>
        <v>31.03.2023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Нео Лондон Капитал АД</v>
      </c>
      <c r="B1003" s="99">
        <f t="shared" si="58"/>
        <v>203039149</v>
      </c>
      <c r="C1003" s="548" t="str">
        <f t="shared" si="59"/>
        <v>31.03.2023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Нео Лондон Капитал АД</v>
      </c>
      <c r="B1004" s="99">
        <f t="shared" si="58"/>
        <v>203039149</v>
      </c>
      <c r="C1004" s="548" t="str">
        <f t="shared" si="59"/>
        <v>31.03.2023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Нео Лондон Капитал АД</v>
      </c>
      <c r="B1005" s="99">
        <f t="shared" si="58"/>
        <v>203039149</v>
      </c>
      <c r="C1005" s="548" t="str">
        <f t="shared" si="59"/>
        <v>31.03.2023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Нео Лондон Капитал АД</v>
      </c>
      <c r="B1006" s="99">
        <f t="shared" si="58"/>
        <v>203039149</v>
      </c>
      <c r="C1006" s="548" t="str">
        <f t="shared" si="59"/>
        <v>31.03.2023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Нео Лондон Капитал АД</v>
      </c>
      <c r="B1007" s="99">
        <f t="shared" si="58"/>
        <v>203039149</v>
      </c>
      <c r="C1007" s="548" t="str">
        <f t="shared" si="59"/>
        <v>31.03.2023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916</v>
      </c>
    </row>
    <row r="1008" spans="1:8" ht="15.75">
      <c r="A1008" s="99" t="str">
        <f t="shared" si="57"/>
        <v>Нео Лондон Капитал АД</v>
      </c>
      <c r="B1008" s="99">
        <f t="shared" si="58"/>
        <v>203039149</v>
      </c>
      <c r="C1008" s="548" t="str">
        <f t="shared" si="59"/>
        <v>31.03.2023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Нео Лондон Капитал АД</v>
      </c>
      <c r="B1009" s="99">
        <f t="shared" si="58"/>
        <v>203039149</v>
      </c>
      <c r="C1009" s="548" t="str">
        <f t="shared" si="59"/>
        <v>31.03.2023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Нео Лондон Капитал АД</v>
      </c>
      <c r="B1010" s="99">
        <f t="shared" si="58"/>
        <v>203039149</v>
      </c>
      <c r="C1010" s="548" t="str">
        <f t="shared" si="59"/>
        <v>31.03.2023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Нео Лондон Капитал АД</v>
      </c>
      <c r="B1011" s="99">
        <f t="shared" si="58"/>
        <v>203039149</v>
      </c>
      <c r="C1011" s="548" t="str">
        <f t="shared" si="59"/>
        <v>31.03.2023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Нео Лондон Капитал АД</v>
      </c>
      <c r="B1012" s="99">
        <f t="shared" si="58"/>
        <v>203039149</v>
      </c>
      <c r="C1012" s="548" t="str">
        <f t="shared" si="59"/>
        <v>31.03.2023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17994</v>
      </c>
    </row>
    <row r="1013" spans="1:8" ht="15.75">
      <c r="A1013" s="99" t="str">
        <f t="shared" si="57"/>
        <v>Нео Лондон Капитал АД</v>
      </c>
      <c r="B1013" s="99">
        <f t="shared" si="58"/>
        <v>203039149</v>
      </c>
      <c r="C1013" s="548" t="str">
        <f t="shared" si="59"/>
        <v>31.03.2023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17994</v>
      </c>
    </row>
    <row r="1014" spans="1:8" ht="15.75">
      <c r="A1014" s="99" t="str">
        <f t="shared" si="57"/>
        <v>Нео Лондон Капитал АД</v>
      </c>
      <c r="B1014" s="99">
        <f t="shared" si="58"/>
        <v>203039149</v>
      </c>
      <c r="C1014" s="548" t="str">
        <f t="shared" si="59"/>
        <v>31.03.2023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Нео Лондон Капитал АД</v>
      </c>
      <c r="B1015" s="99">
        <f t="shared" si="58"/>
        <v>203039149</v>
      </c>
      <c r="C1015" s="548" t="str">
        <f t="shared" si="59"/>
        <v>31.03.2023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Нео Лондон Капитал АД</v>
      </c>
      <c r="B1016" s="99">
        <f t="shared" si="58"/>
        <v>203039149</v>
      </c>
      <c r="C1016" s="548" t="str">
        <f t="shared" si="59"/>
        <v>31.03.2023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Нео Лондон Капитал АД</v>
      </c>
      <c r="B1017" s="99">
        <f t="shared" si="58"/>
        <v>203039149</v>
      </c>
      <c r="C1017" s="548" t="str">
        <f t="shared" si="59"/>
        <v>31.03.2023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Нео Лондон Капитал АД</v>
      </c>
      <c r="B1018" s="99">
        <f t="shared" si="58"/>
        <v>203039149</v>
      </c>
      <c r="C1018" s="548" t="str">
        <f t="shared" si="59"/>
        <v>31.03.2023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Нео Лондон Капитал АД</v>
      </c>
      <c r="B1019" s="99">
        <f t="shared" si="58"/>
        <v>203039149</v>
      </c>
      <c r="C1019" s="548" t="str">
        <f t="shared" si="59"/>
        <v>31.03.2023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27271</v>
      </c>
    </row>
    <row r="1020" spans="1:8" ht="15.75">
      <c r="A1020" s="99" t="str">
        <f t="shared" si="57"/>
        <v>Нео Лондон Капитал АД</v>
      </c>
      <c r="B1020" s="99">
        <f t="shared" si="58"/>
        <v>203039149</v>
      </c>
      <c r="C1020" s="548" t="str">
        <f t="shared" si="59"/>
        <v>31.03.2023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Нео Лондон Капитал АД</v>
      </c>
      <c r="B1021" s="99">
        <f t="shared" si="58"/>
        <v>203039149</v>
      </c>
      <c r="C1021" s="548" t="str">
        <f t="shared" si="59"/>
        <v>31.03.2023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Нео Лондон Капитал АД</v>
      </c>
      <c r="B1022" s="99">
        <f t="shared" si="58"/>
        <v>203039149</v>
      </c>
      <c r="C1022" s="548" t="str">
        <f t="shared" si="59"/>
        <v>31.03.2023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45265</v>
      </c>
    </row>
    <row r="1023" spans="1:8" ht="15.75">
      <c r="A1023" s="99" t="str">
        <f t="shared" si="57"/>
        <v>Нео Лондон Капитал АД</v>
      </c>
      <c r="B1023" s="99">
        <f t="shared" si="58"/>
        <v>203039149</v>
      </c>
      <c r="C1023" s="548" t="str">
        <f t="shared" si="59"/>
        <v>31.03.2023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2116</v>
      </c>
    </row>
    <row r="1024" spans="1:8" ht="15.75">
      <c r="A1024" s="99" t="str">
        <f t="shared" si="57"/>
        <v>Нео Лондон Капитал АД</v>
      </c>
      <c r="B1024" s="99">
        <f t="shared" si="58"/>
        <v>203039149</v>
      </c>
      <c r="C1024" s="548" t="str">
        <f t="shared" si="59"/>
        <v>31.03.2023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Нео Лондон Капитал АД</v>
      </c>
      <c r="B1025" s="99">
        <f t="shared" si="58"/>
        <v>203039149</v>
      </c>
      <c r="C1025" s="548" t="str">
        <f t="shared" si="59"/>
        <v>31.03.2023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Нео Лондон Капитал АД</v>
      </c>
      <c r="B1026" s="99">
        <f t="shared" si="58"/>
        <v>203039149</v>
      </c>
      <c r="C1026" s="548" t="str">
        <f t="shared" si="59"/>
        <v>31.03.2023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Нео Лондон Капитал АД</v>
      </c>
      <c r="B1027" s="99">
        <f t="shared" si="58"/>
        <v>203039149</v>
      </c>
      <c r="C1027" s="548" t="str">
        <f t="shared" si="59"/>
        <v>31.03.2023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Нео Лондон Капитал АД</v>
      </c>
      <c r="B1028" s="99">
        <f t="shared" si="58"/>
        <v>203039149</v>
      </c>
      <c r="C1028" s="548" t="str">
        <f t="shared" si="59"/>
        <v>31.03.2023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1000</v>
      </c>
    </row>
    <row r="1029" spans="1:8" ht="15.75">
      <c r="A1029" s="99" t="str">
        <f t="shared" si="57"/>
        <v>Нео Лондон Капитал АД</v>
      </c>
      <c r="B1029" s="99">
        <f t="shared" si="58"/>
        <v>203039149</v>
      </c>
      <c r="C1029" s="548" t="str">
        <f t="shared" si="59"/>
        <v>31.03.2023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1000</v>
      </c>
    </row>
    <row r="1030" spans="1:8" ht="15.75">
      <c r="A1030" s="99" t="str">
        <f t="shared" si="57"/>
        <v>Нео Лондон Капитал АД</v>
      </c>
      <c r="B1030" s="99">
        <f t="shared" si="58"/>
        <v>203039149</v>
      </c>
      <c r="C1030" s="548" t="str">
        <f t="shared" si="59"/>
        <v>31.03.2023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Нео Лондон Капитал АД</v>
      </c>
      <c r="B1031" s="99">
        <f t="shared" si="58"/>
        <v>203039149</v>
      </c>
      <c r="C1031" s="548" t="str">
        <f t="shared" si="59"/>
        <v>31.03.2023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Нео Лондон Капитал АД</v>
      </c>
      <c r="B1032" s="99">
        <f t="shared" si="58"/>
        <v>203039149</v>
      </c>
      <c r="C1032" s="548" t="str">
        <f t="shared" si="59"/>
        <v>31.03.2023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Нео Лондон Капитал АД</v>
      </c>
      <c r="B1033" s="99">
        <f t="shared" si="58"/>
        <v>203039149</v>
      </c>
      <c r="C1033" s="548" t="str">
        <f t="shared" si="59"/>
        <v>31.03.2023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13937</v>
      </c>
    </row>
    <row r="1034" spans="1:8" ht="15.75">
      <c r="A1034" s="99" t="str">
        <f t="shared" si="57"/>
        <v>Нео Лондон Капитал АД</v>
      </c>
      <c r="B1034" s="99">
        <f t="shared" si="58"/>
        <v>203039149</v>
      </c>
      <c r="C1034" s="548" t="str">
        <f t="shared" si="59"/>
        <v>31.03.2023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Нео Лондон Капитал АД</v>
      </c>
      <c r="B1035" s="99">
        <f t="shared" si="58"/>
        <v>203039149</v>
      </c>
      <c r="C1035" s="548" t="str">
        <f t="shared" si="59"/>
        <v>31.03.2023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13937</v>
      </c>
    </row>
    <row r="1036" spans="1:8" ht="15.75">
      <c r="A1036" s="99" t="str">
        <f t="shared" si="57"/>
        <v>Нео Лондон Капитал АД</v>
      </c>
      <c r="B1036" s="99">
        <f t="shared" si="58"/>
        <v>203039149</v>
      </c>
      <c r="C1036" s="548" t="str">
        <f t="shared" si="59"/>
        <v>31.03.2023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Нео Лондон Капитал АД</v>
      </c>
      <c r="B1037" s="99">
        <f t="shared" si="58"/>
        <v>203039149</v>
      </c>
      <c r="C1037" s="548" t="str">
        <f t="shared" si="59"/>
        <v>31.03.2023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Нео Лондон Капитал АД</v>
      </c>
      <c r="B1038" s="99">
        <f t="shared" si="58"/>
        <v>203039149</v>
      </c>
      <c r="C1038" s="548" t="str">
        <f t="shared" si="59"/>
        <v>31.03.2023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43937</v>
      </c>
    </row>
    <row r="1039" spans="1:8" ht="15.75">
      <c r="A1039" s="99" t="str">
        <f t="shared" si="57"/>
        <v>Нео Лондон Капитал АД</v>
      </c>
      <c r="B1039" s="99">
        <f t="shared" si="58"/>
        <v>203039149</v>
      </c>
      <c r="C1039" s="548" t="str">
        <f t="shared" si="59"/>
        <v>31.03.2023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13001</v>
      </c>
    </row>
    <row r="1040" spans="1:8" ht="15.75">
      <c r="A1040" s="99" t="str">
        <f aca="true" t="shared" si="60" ref="A1040:A1103">pdeName</f>
        <v>Нео Лондон Капитал АД</v>
      </c>
      <c r="B1040" s="99">
        <f aca="true" t="shared" si="61" ref="B1040:B1103">pdeBulstat</f>
        <v>203039149</v>
      </c>
      <c r="C1040" s="548" t="str">
        <f aca="true" t="shared" si="62" ref="C1040:C1103">endDate</f>
        <v>31.03.2023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165</v>
      </c>
    </row>
    <row r="1041" spans="1:8" ht="15.75">
      <c r="A1041" s="99" t="str">
        <f t="shared" si="60"/>
        <v>Нео Лондон Капитал АД</v>
      </c>
      <c r="B1041" s="99">
        <f t="shared" si="61"/>
        <v>203039149</v>
      </c>
      <c r="C1041" s="548" t="str">
        <f t="shared" si="62"/>
        <v>31.03.2023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30660</v>
      </c>
    </row>
    <row r="1042" spans="1:8" ht="15.75">
      <c r="A1042" s="99" t="str">
        <f t="shared" si="60"/>
        <v>Нео Лондон Капитал АД</v>
      </c>
      <c r="B1042" s="99">
        <f t="shared" si="61"/>
        <v>203039149</v>
      </c>
      <c r="C1042" s="548" t="str">
        <f t="shared" si="62"/>
        <v>31.03.2023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16</v>
      </c>
    </row>
    <row r="1043" spans="1:8" ht="15.75">
      <c r="A1043" s="99" t="str">
        <f t="shared" si="60"/>
        <v>Нео Лондон Капитал АД</v>
      </c>
      <c r="B1043" s="99">
        <f t="shared" si="61"/>
        <v>203039149</v>
      </c>
      <c r="C1043" s="548" t="str">
        <f t="shared" si="62"/>
        <v>31.03.2023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92</v>
      </c>
    </row>
    <row r="1044" spans="1:8" ht="15.75">
      <c r="A1044" s="99" t="str">
        <f t="shared" si="60"/>
        <v>Нео Лондон Капитал АД</v>
      </c>
      <c r="B1044" s="99">
        <f t="shared" si="61"/>
        <v>203039149</v>
      </c>
      <c r="C1044" s="548" t="str">
        <f t="shared" si="62"/>
        <v>31.03.2023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0</v>
      </c>
    </row>
    <row r="1045" spans="1:8" ht="15.75">
      <c r="A1045" s="99" t="str">
        <f t="shared" si="60"/>
        <v>Нео Лондон Капитал АД</v>
      </c>
      <c r="B1045" s="99">
        <f t="shared" si="61"/>
        <v>203039149</v>
      </c>
      <c r="C1045" s="548" t="str">
        <f t="shared" si="62"/>
        <v>31.03.2023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Нео Лондон Капитал АД</v>
      </c>
      <c r="B1046" s="99">
        <f t="shared" si="61"/>
        <v>203039149</v>
      </c>
      <c r="C1046" s="548" t="str">
        <f t="shared" si="62"/>
        <v>31.03.2023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92</v>
      </c>
    </row>
    <row r="1047" spans="1:8" ht="15.75">
      <c r="A1047" s="99" t="str">
        <f t="shared" si="60"/>
        <v>Нео Лондон Капитал АД</v>
      </c>
      <c r="B1047" s="99">
        <f t="shared" si="61"/>
        <v>203039149</v>
      </c>
      <c r="C1047" s="548" t="str">
        <f t="shared" si="62"/>
        <v>31.03.2023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3</v>
      </c>
    </row>
    <row r="1048" spans="1:8" ht="15.75">
      <c r="A1048" s="99" t="str">
        <f t="shared" si="60"/>
        <v>Нео Лондон Капитал АД</v>
      </c>
      <c r="B1048" s="99">
        <f t="shared" si="61"/>
        <v>203039149</v>
      </c>
      <c r="C1048" s="548" t="str">
        <f t="shared" si="62"/>
        <v>31.03.2023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</v>
      </c>
    </row>
    <row r="1049" spans="1:8" ht="15.75">
      <c r="A1049" s="99" t="str">
        <f t="shared" si="60"/>
        <v>Нео Лондон Капитал АД</v>
      </c>
      <c r="B1049" s="99">
        <f t="shared" si="61"/>
        <v>203039149</v>
      </c>
      <c r="C1049" s="548" t="str">
        <f t="shared" si="62"/>
        <v>31.03.2023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58878</v>
      </c>
    </row>
    <row r="1050" spans="1:8" ht="15.75">
      <c r="A1050" s="99" t="str">
        <f t="shared" si="60"/>
        <v>Нео Лондон Капитал АД</v>
      </c>
      <c r="B1050" s="99">
        <f t="shared" si="61"/>
        <v>203039149</v>
      </c>
      <c r="C1050" s="548" t="str">
        <f t="shared" si="62"/>
        <v>31.03.2023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106259</v>
      </c>
    </row>
    <row r="1051" spans="1:8" ht="15.75">
      <c r="A1051" s="99" t="str">
        <f t="shared" si="60"/>
        <v>Нео Лондон Капитал АД</v>
      </c>
      <c r="B1051" s="99">
        <f t="shared" si="61"/>
        <v>203039149</v>
      </c>
      <c r="C1051" s="548" t="str">
        <f t="shared" si="62"/>
        <v>31.03.2023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Нео Лондон Капитал АД</v>
      </c>
      <c r="B1052" s="99">
        <f t="shared" si="61"/>
        <v>203039149</v>
      </c>
      <c r="C1052" s="548" t="str">
        <f t="shared" si="62"/>
        <v>31.03.2023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Нео Лондон Капитал АД</v>
      </c>
      <c r="B1053" s="99">
        <f t="shared" si="61"/>
        <v>203039149</v>
      </c>
      <c r="C1053" s="548" t="str">
        <f t="shared" si="62"/>
        <v>31.03.2023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Нео Лондон Капитал АД</v>
      </c>
      <c r="B1054" s="99">
        <f t="shared" si="61"/>
        <v>203039149</v>
      </c>
      <c r="C1054" s="548" t="str">
        <f t="shared" si="62"/>
        <v>31.03.2023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Нео Лондон Капитал АД</v>
      </c>
      <c r="B1055" s="99">
        <f t="shared" si="61"/>
        <v>203039149</v>
      </c>
      <c r="C1055" s="548" t="str">
        <f t="shared" si="62"/>
        <v>31.03.2023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Нео Лондон Капитал АД</v>
      </c>
      <c r="B1056" s="99">
        <f t="shared" si="61"/>
        <v>203039149</v>
      </c>
      <c r="C1056" s="548" t="str">
        <f t="shared" si="62"/>
        <v>31.03.2023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Нео Лондон Капитал АД</v>
      </c>
      <c r="B1057" s="99">
        <f t="shared" si="61"/>
        <v>203039149</v>
      </c>
      <c r="C1057" s="548" t="str">
        <f t="shared" si="62"/>
        <v>31.03.2023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Нео Лондон Капитал АД</v>
      </c>
      <c r="B1058" s="99">
        <f t="shared" si="61"/>
        <v>203039149</v>
      </c>
      <c r="C1058" s="548" t="str">
        <f t="shared" si="62"/>
        <v>31.03.2023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Нео Лондон Капитал АД</v>
      </c>
      <c r="B1059" s="99">
        <f t="shared" si="61"/>
        <v>203039149</v>
      </c>
      <c r="C1059" s="548" t="str">
        <f t="shared" si="62"/>
        <v>31.03.2023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Нео Лондон Капитал АД</v>
      </c>
      <c r="B1060" s="99">
        <f t="shared" si="61"/>
        <v>203039149</v>
      </c>
      <c r="C1060" s="548" t="str">
        <f t="shared" si="62"/>
        <v>31.03.2023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Нео Лондон Капитал АД</v>
      </c>
      <c r="B1061" s="99">
        <f t="shared" si="61"/>
        <v>203039149</v>
      </c>
      <c r="C1061" s="548" t="str">
        <f t="shared" si="62"/>
        <v>31.03.2023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Нео Лондон Капитал АД</v>
      </c>
      <c r="B1062" s="99">
        <f t="shared" si="61"/>
        <v>203039149</v>
      </c>
      <c r="C1062" s="548" t="str">
        <f t="shared" si="62"/>
        <v>31.03.2023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Нео Лондон Капитал АД</v>
      </c>
      <c r="B1063" s="99">
        <f t="shared" si="61"/>
        <v>203039149</v>
      </c>
      <c r="C1063" s="548" t="str">
        <f t="shared" si="62"/>
        <v>31.03.2023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Нео Лондон Капитал АД</v>
      </c>
      <c r="B1064" s="99">
        <f t="shared" si="61"/>
        <v>203039149</v>
      </c>
      <c r="C1064" s="548" t="str">
        <f t="shared" si="62"/>
        <v>31.03.2023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Нео Лондон Капитал АД</v>
      </c>
      <c r="B1065" s="99">
        <f t="shared" si="61"/>
        <v>203039149</v>
      </c>
      <c r="C1065" s="548" t="str">
        <f t="shared" si="62"/>
        <v>31.03.2023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Нео Лондон Капитал АД</v>
      </c>
      <c r="B1066" s="99">
        <f t="shared" si="61"/>
        <v>203039149</v>
      </c>
      <c r="C1066" s="548" t="str">
        <f t="shared" si="62"/>
        <v>31.03.2023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Нео Лондон Капитал АД</v>
      </c>
      <c r="B1067" s="99">
        <f t="shared" si="61"/>
        <v>203039149</v>
      </c>
      <c r="C1067" s="548" t="str">
        <f t="shared" si="62"/>
        <v>31.03.2023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Нео Лондон Капитал АД</v>
      </c>
      <c r="B1068" s="99">
        <f t="shared" si="61"/>
        <v>203039149</v>
      </c>
      <c r="C1068" s="548" t="str">
        <f t="shared" si="62"/>
        <v>31.03.2023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Нео Лондон Капитал АД</v>
      </c>
      <c r="B1069" s="99">
        <f t="shared" si="61"/>
        <v>203039149</v>
      </c>
      <c r="C1069" s="548" t="str">
        <f t="shared" si="62"/>
        <v>31.03.2023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Нео Лондон Капитал АД</v>
      </c>
      <c r="B1070" s="99">
        <f t="shared" si="61"/>
        <v>203039149</v>
      </c>
      <c r="C1070" s="548" t="str">
        <f t="shared" si="62"/>
        <v>31.03.2023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Нео Лондон Капитал АД</v>
      </c>
      <c r="B1071" s="99">
        <f t="shared" si="61"/>
        <v>203039149</v>
      </c>
      <c r="C1071" s="548" t="str">
        <f t="shared" si="62"/>
        <v>31.03.2023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1000</v>
      </c>
    </row>
    <row r="1072" spans="1:8" ht="15.75">
      <c r="A1072" s="99" t="str">
        <f t="shared" si="60"/>
        <v>Нео Лондон Капитал АД</v>
      </c>
      <c r="B1072" s="99">
        <f t="shared" si="61"/>
        <v>203039149</v>
      </c>
      <c r="C1072" s="548" t="str">
        <f t="shared" si="62"/>
        <v>31.03.2023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1000</v>
      </c>
    </row>
    <row r="1073" spans="1:8" ht="15.75">
      <c r="A1073" s="99" t="str">
        <f t="shared" si="60"/>
        <v>Нео Лондон Капитал АД</v>
      </c>
      <c r="B1073" s="99">
        <f t="shared" si="61"/>
        <v>203039149</v>
      </c>
      <c r="C1073" s="548" t="str">
        <f t="shared" si="62"/>
        <v>31.03.2023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Нео Лондон Капитал АД</v>
      </c>
      <c r="B1074" s="99">
        <f t="shared" si="61"/>
        <v>203039149</v>
      </c>
      <c r="C1074" s="548" t="str">
        <f t="shared" si="62"/>
        <v>31.03.2023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Нео Лондон Капитал АД</v>
      </c>
      <c r="B1075" s="99">
        <f t="shared" si="61"/>
        <v>203039149</v>
      </c>
      <c r="C1075" s="548" t="str">
        <f t="shared" si="62"/>
        <v>31.03.2023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Нео Лондон Капитал АД</v>
      </c>
      <c r="B1076" s="99">
        <f t="shared" si="61"/>
        <v>203039149</v>
      </c>
      <c r="C1076" s="548" t="str">
        <f t="shared" si="62"/>
        <v>31.03.2023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13937</v>
      </c>
    </row>
    <row r="1077" spans="1:8" ht="15.75">
      <c r="A1077" s="99" t="str">
        <f t="shared" si="60"/>
        <v>Нео Лондон Капитал АД</v>
      </c>
      <c r="B1077" s="99">
        <f t="shared" si="61"/>
        <v>203039149</v>
      </c>
      <c r="C1077" s="548" t="str">
        <f t="shared" si="62"/>
        <v>31.03.2023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Нео Лондон Капитал АД</v>
      </c>
      <c r="B1078" s="99">
        <f t="shared" si="61"/>
        <v>203039149</v>
      </c>
      <c r="C1078" s="548" t="str">
        <f t="shared" si="62"/>
        <v>31.03.2023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13937</v>
      </c>
    </row>
    <row r="1079" spans="1:8" ht="15.75">
      <c r="A1079" s="99" t="str">
        <f t="shared" si="60"/>
        <v>Нео Лондон Капитал АД</v>
      </c>
      <c r="B1079" s="99">
        <f t="shared" si="61"/>
        <v>203039149</v>
      </c>
      <c r="C1079" s="548" t="str">
        <f t="shared" si="62"/>
        <v>31.03.2023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Нео Лондон Капитал АД</v>
      </c>
      <c r="B1080" s="99">
        <f t="shared" si="61"/>
        <v>203039149</v>
      </c>
      <c r="C1080" s="548" t="str">
        <f t="shared" si="62"/>
        <v>31.03.2023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Нео Лондон Капитал АД</v>
      </c>
      <c r="B1081" s="99">
        <f t="shared" si="61"/>
        <v>203039149</v>
      </c>
      <c r="C1081" s="548" t="str">
        <f t="shared" si="62"/>
        <v>31.03.2023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43937</v>
      </c>
    </row>
    <row r="1082" spans="1:8" ht="15.75">
      <c r="A1082" s="99" t="str">
        <f t="shared" si="60"/>
        <v>Нео Лондон Капитал АД</v>
      </c>
      <c r="B1082" s="99">
        <f t="shared" si="61"/>
        <v>203039149</v>
      </c>
      <c r="C1082" s="548" t="str">
        <f t="shared" si="62"/>
        <v>31.03.2023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13001</v>
      </c>
    </row>
    <row r="1083" spans="1:8" ht="15.75">
      <c r="A1083" s="99" t="str">
        <f t="shared" si="60"/>
        <v>Нео Лондон Капитал АД</v>
      </c>
      <c r="B1083" s="99">
        <f t="shared" si="61"/>
        <v>203039149</v>
      </c>
      <c r="C1083" s="548" t="str">
        <f t="shared" si="62"/>
        <v>31.03.2023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165</v>
      </c>
    </row>
    <row r="1084" spans="1:8" ht="15.75">
      <c r="A1084" s="99" t="str">
        <f t="shared" si="60"/>
        <v>Нео Лондон Капитал АД</v>
      </c>
      <c r="B1084" s="99">
        <f t="shared" si="61"/>
        <v>203039149</v>
      </c>
      <c r="C1084" s="548" t="str">
        <f t="shared" si="62"/>
        <v>31.03.2023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30660</v>
      </c>
    </row>
    <row r="1085" spans="1:8" ht="15.75">
      <c r="A1085" s="99" t="str">
        <f t="shared" si="60"/>
        <v>Нео Лондон Капитал АД</v>
      </c>
      <c r="B1085" s="99">
        <f t="shared" si="61"/>
        <v>203039149</v>
      </c>
      <c r="C1085" s="548" t="str">
        <f t="shared" si="62"/>
        <v>31.03.2023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16</v>
      </c>
    </row>
    <row r="1086" spans="1:8" ht="15.75">
      <c r="A1086" s="99" t="str">
        <f t="shared" si="60"/>
        <v>Нео Лондон Капитал АД</v>
      </c>
      <c r="B1086" s="99">
        <f t="shared" si="61"/>
        <v>203039149</v>
      </c>
      <c r="C1086" s="548" t="str">
        <f t="shared" si="62"/>
        <v>31.03.2023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92</v>
      </c>
    </row>
    <row r="1087" spans="1:8" ht="15.75">
      <c r="A1087" s="99" t="str">
        <f t="shared" si="60"/>
        <v>Нео Лондон Капитал АД</v>
      </c>
      <c r="B1087" s="99">
        <f t="shared" si="61"/>
        <v>203039149</v>
      </c>
      <c r="C1087" s="548" t="str">
        <f t="shared" si="62"/>
        <v>31.03.2023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0</v>
      </c>
    </row>
    <row r="1088" spans="1:8" ht="15.75">
      <c r="A1088" s="99" t="str">
        <f t="shared" si="60"/>
        <v>Нео Лондон Капитал АД</v>
      </c>
      <c r="B1088" s="99">
        <f t="shared" si="61"/>
        <v>203039149</v>
      </c>
      <c r="C1088" s="548" t="str">
        <f t="shared" si="62"/>
        <v>31.03.2023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Нео Лондон Капитал АД</v>
      </c>
      <c r="B1089" s="99">
        <f t="shared" si="61"/>
        <v>203039149</v>
      </c>
      <c r="C1089" s="548" t="str">
        <f t="shared" si="62"/>
        <v>31.03.2023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92</v>
      </c>
    </row>
    <row r="1090" spans="1:8" ht="15.75">
      <c r="A1090" s="99" t="str">
        <f t="shared" si="60"/>
        <v>Нео Лондон Капитал АД</v>
      </c>
      <c r="B1090" s="99">
        <f t="shared" si="61"/>
        <v>203039149</v>
      </c>
      <c r="C1090" s="548" t="str">
        <f t="shared" si="62"/>
        <v>31.03.2023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3</v>
      </c>
    </row>
    <row r="1091" spans="1:8" ht="15.75">
      <c r="A1091" s="99" t="str">
        <f t="shared" si="60"/>
        <v>Нео Лондон Капитал АД</v>
      </c>
      <c r="B1091" s="99">
        <f t="shared" si="61"/>
        <v>203039149</v>
      </c>
      <c r="C1091" s="548" t="str">
        <f t="shared" si="62"/>
        <v>31.03.2023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</v>
      </c>
    </row>
    <row r="1092" spans="1:8" ht="15.75">
      <c r="A1092" s="99" t="str">
        <f t="shared" si="60"/>
        <v>Нео Лондон Капитал АД</v>
      </c>
      <c r="B1092" s="99">
        <f t="shared" si="61"/>
        <v>203039149</v>
      </c>
      <c r="C1092" s="548" t="str">
        <f t="shared" si="62"/>
        <v>31.03.2023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58878</v>
      </c>
    </row>
    <row r="1093" spans="1:8" ht="15.75">
      <c r="A1093" s="99" t="str">
        <f t="shared" si="60"/>
        <v>Нео Лондон Капитал АД</v>
      </c>
      <c r="B1093" s="99">
        <f t="shared" si="61"/>
        <v>203039149</v>
      </c>
      <c r="C1093" s="548" t="str">
        <f t="shared" si="62"/>
        <v>31.03.2023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58878</v>
      </c>
    </row>
    <row r="1094" spans="1:8" ht="15.75">
      <c r="A1094" s="99" t="str">
        <f t="shared" si="60"/>
        <v>Нео Лондон Капитал АД</v>
      </c>
      <c r="B1094" s="99">
        <f t="shared" si="61"/>
        <v>203039149</v>
      </c>
      <c r="C1094" s="548" t="str">
        <f t="shared" si="62"/>
        <v>31.03.2023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Нео Лондон Капитал АД</v>
      </c>
      <c r="B1095" s="99">
        <f t="shared" si="61"/>
        <v>203039149</v>
      </c>
      <c r="C1095" s="548" t="str">
        <f t="shared" si="62"/>
        <v>31.03.2023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Нео Лондон Капитал АД</v>
      </c>
      <c r="B1096" s="99">
        <f t="shared" si="61"/>
        <v>203039149</v>
      </c>
      <c r="C1096" s="548" t="str">
        <f t="shared" si="62"/>
        <v>31.03.2023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Нео Лондон Капитал АД</v>
      </c>
      <c r="B1097" s="99">
        <f t="shared" si="61"/>
        <v>203039149</v>
      </c>
      <c r="C1097" s="548" t="str">
        <f t="shared" si="62"/>
        <v>31.03.2023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Нео Лондон Капитал АД</v>
      </c>
      <c r="B1098" s="99">
        <f t="shared" si="61"/>
        <v>203039149</v>
      </c>
      <c r="C1098" s="548" t="str">
        <f t="shared" si="62"/>
        <v>31.03.2023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17994</v>
      </c>
    </row>
    <row r="1099" spans="1:8" ht="15.75">
      <c r="A1099" s="99" t="str">
        <f t="shared" si="60"/>
        <v>Нео Лондон Капитал АД</v>
      </c>
      <c r="B1099" s="99">
        <f t="shared" si="61"/>
        <v>203039149</v>
      </c>
      <c r="C1099" s="548" t="str">
        <f t="shared" si="62"/>
        <v>31.03.2023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17994</v>
      </c>
    </row>
    <row r="1100" spans="1:8" ht="15.75">
      <c r="A1100" s="99" t="str">
        <f t="shared" si="60"/>
        <v>Нео Лондон Капитал АД</v>
      </c>
      <c r="B1100" s="99">
        <f t="shared" si="61"/>
        <v>203039149</v>
      </c>
      <c r="C1100" s="548" t="str">
        <f t="shared" si="62"/>
        <v>31.03.2023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Нео Лондон Капитал АД</v>
      </c>
      <c r="B1101" s="99">
        <f t="shared" si="61"/>
        <v>203039149</v>
      </c>
      <c r="C1101" s="548" t="str">
        <f t="shared" si="62"/>
        <v>31.03.2023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Нео Лондон Капитал АД</v>
      </c>
      <c r="B1102" s="99">
        <f t="shared" si="61"/>
        <v>203039149</v>
      </c>
      <c r="C1102" s="548" t="str">
        <f t="shared" si="62"/>
        <v>31.03.2023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Нео Лондон Капитал АД</v>
      </c>
      <c r="B1103" s="99">
        <f t="shared" si="61"/>
        <v>203039149</v>
      </c>
      <c r="C1103" s="548" t="str">
        <f t="shared" si="62"/>
        <v>31.03.2023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Нео Лондон Капитал АД</v>
      </c>
      <c r="B1104" s="99">
        <f aca="true" t="shared" si="64" ref="B1104:B1167">pdeBulstat</f>
        <v>203039149</v>
      </c>
      <c r="C1104" s="548" t="str">
        <f aca="true" t="shared" si="65" ref="C1104:C1167">endDate</f>
        <v>31.03.2023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Нео Лондон Капитал АД</v>
      </c>
      <c r="B1105" s="99">
        <f t="shared" si="64"/>
        <v>203039149</v>
      </c>
      <c r="C1105" s="548" t="str">
        <f t="shared" si="65"/>
        <v>31.03.2023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27271</v>
      </c>
    </row>
    <row r="1106" spans="1:8" ht="15.75">
      <c r="A1106" s="99" t="str">
        <f t="shared" si="63"/>
        <v>Нео Лондон Капитал АД</v>
      </c>
      <c r="B1106" s="99">
        <f t="shared" si="64"/>
        <v>203039149</v>
      </c>
      <c r="C1106" s="548" t="str">
        <f t="shared" si="65"/>
        <v>31.03.2023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Нео Лондон Капитал АД</v>
      </c>
      <c r="B1107" s="99">
        <f t="shared" si="64"/>
        <v>203039149</v>
      </c>
      <c r="C1107" s="548" t="str">
        <f t="shared" si="65"/>
        <v>31.03.2023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Нео Лондон Капитал АД</v>
      </c>
      <c r="B1108" s="99">
        <f t="shared" si="64"/>
        <v>203039149</v>
      </c>
      <c r="C1108" s="548" t="str">
        <f t="shared" si="65"/>
        <v>31.03.2023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45265</v>
      </c>
    </row>
    <row r="1109" spans="1:8" ht="15.75">
      <c r="A1109" s="99" t="str">
        <f t="shared" si="63"/>
        <v>Нео Лондон Капитал АД</v>
      </c>
      <c r="B1109" s="99">
        <f t="shared" si="64"/>
        <v>203039149</v>
      </c>
      <c r="C1109" s="548" t="str">
        <f t="shared" si="65"/>
        <v>31.03.2023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2116</v>
      </c>
    </row>
    <row r="1110" spans="1:8" ht="15.75">
      <c r="A1110" s="99" t="str">
        <f t="shared" si="63"/>
        <v>Нео Лондон Капитал АД</v>
      </c>
      <c r="B1110" s="99">
        <f t="shared" si="64"/>
        <v>203039149</v>
      </c>
      <c r="C1110" s="548" t="str">
        <f t="shared" si="65"/>
        <v>31.03.2023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Нео Лондон Капитал АД</v>
      </c>
      <c r="B1111" s="99">
        <f t="shared" si="64"/>
        <v>203039149</v>
      </c>
      <c r="C1111" s="548" t="str">
        <f t="shared" si="65"/>
        <v>31.03.2023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Нео Лондон Капитал АД</v>
      </c>
      <c r="B1112" s="99">
        <f t="shared" si="64"/>
        <v>203039149</v>
      </c>
      <c r="C1112" s="548" t="str">
        <f t="shared" si="65"/>
        <v>31.03.2023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Нео Лондон Капитал АД</v>
      </c>
      <c r="B1113" s="99">
        <f t="shared" si="64"/>
        <v>203039149</v>
      </c>
      <c r="C1113" s="548" t="str">
        <f t="shared" si="65"/>
        <v>31.03.2023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Нео Лондон Капитал АД</v>
      </c>
      <c r="B1114" s="99">
        <f t="shared" si="64"/>
        <v>203039149</v>
      </c>
      <c r="C1114" s="548" t="str">
        <f t="shared" si="65"/>
        <v>31.03.2023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Нео Лондон Капитал АД</v>
      </c>
      <c r="B1115" s="99">
        <f t="shared" si="64"/>
        <v>203039149</v>
      </c>
      <c r="C1115" s="548" t="str">
        <f t="shared" si="65"/>
        <v>31.03.2023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Нео Лондон Капитал АД</v>
      </c>
      <c r="B1116" s="99">
        <f t="shared" si="64"/>
        <v>203039149</v>
      </c>
      <c r="C1116" s="548" t="str">
        <f t="shared" si="65"/>
        <v>31.03.2023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Нео Лондон Капитал АД</v>
      </c>
      <c r="B1117" s="99">
        <f t="shared" si="64"/>
        <v>203039149</v>
      </c>
      <c r="C1117" s="548" t="str">
        <f t="shared" si="65"/>
        <v>31.03.2023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Нео Лондон Капитал АД</v>
      </c>
      <c r="B1118" s="99">
        <f t="shared" si="64"/>
        <v>203039149</v>
      </c>
      <c r="C1118" s="548" t="str">
        <f t="shared" si="65"/>
        <v>31.03.2023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Нео Лондон Капитал АД</v>
      </c>
      <c r="B1119" s="99">
        <f t="shared" si="64"/>
        <v>203039149</v>
      </c>
      <c r="C1119" s="548" t="str">
        <f t="shared" si="65"/>
        <v>31.03.2023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Нео Лондон Капитал АД</v>
      </c>
      <c r="B1120" s="99">
        <f t="shared" si="64"/>
        <v>203039149</v>
      </c>
      <c r="C1120" s="548" t="str">
        <f t="shared" si="65"/>
        <v>31.03.2023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Нео Лондон Капитал АД</v>
      </c>
      <c r="B1121" s="99">
        <f t="shared" si="64"/>
        <v>203039149</v>
      </c>
      <c r="C1121" s="548" t="str">
        <f t="shared" si="65"/>
        <v>31.03.2023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Нео Лондон Капитал АД</v>
      </c>
      <c r="B1122" s="99">
        <f t="shared" si="64"/>
        <v>203039149</v>
      </c>
      <c r="C1122" s="548" t="str">
        <f t="shared" si="65"/>
        <v>31.03.2023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Нео Лондон Капитал АД</v>
      </c>
      <c r="B1123" s="99">
        <f t="shared" si="64"/>
        <v>203039149</v>
      </c>
      <c r="C1123" s="548" t="str">
        <f t="shared" si="65"/>
        <v>31.03.2023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Нео Лондон Капитал АД</v>
      </c>
      <c r="B1124" s="99">
        <f t="shared" si="64"/>
        <v>203039149</v>
      </c>
      <c r="C1124" s="548" t="str">
        <f t="shared" si="65"/>
        <v>31.03.2023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Нео Лондон Капитал АД</v>
      </c>
      <c r="B1125" s="99">
        <f t="shared" si="64"/>
        <v>203039149</v>
      </c>
      <c r="C1125" s="548" t="str">
        <f t="shared" si="65"/>
        <v>31.03.2023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Нео Лондон Капитал АД</v>
      </c>
      <c r="B1126" s="99">
        <f t="shared" si="64"/>
        <v>203039149</v>
      </c>
      <c r="C1126" s="548" t="str">
        <f t="shared" si="65"/>
        <v>31.03.2023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Нео Лондон Капитал АД</v>
      </c>
      <c r="B1127" s="99">
        <f t="shared" si="64"/>
        <v>203039149</v>
      </c>
      <c r="C1127" s="548" t="str">
        <f t="shared" si="65"/>
        <v>31.03.2023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Нео Лондон Капитал АД</v>
      </c>
      <c r="B1128" s="99">
        <f t="shared" si="64"/>
        <v>203039149</v>
      </c>
      <c r="C1128" s="548" t="str">
        <f t="shared" si="65"/>
        <v>31.03.2023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Нео Лондон Капитал АД</v>
      </c>
      <c r="B1129" s="99">
        <f t="shared" si="64"/>
        <v>203039149</v>
      </c>
      <c r="C1129" s="548" t="str">
        <f t="shared" si="65"/>
        <v>31.03.2023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Нео Лондон Капитал АД</v>
      </c>
      <c r="B1130" s="99">
        <f t="shared" si="64"/>
        <v>203039149</v>
      </c>
      <c r="C1130" s="548" t="str">
        <f t="shared" si="65"/>
        <v>31.03.2023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Нео Лондон Капитал АД</v>
      </c>
      <c r="B1131" s="99">
        <f t="shared" si="64"/>
        <v>203039149</v>
      </c>
      <c r="C1131" s="548" t="str">
        <f t="shared" si="65"/>
        <v>31.03.2023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Нео Лондон Капитал АД</v>
      </c>
      <c r="B1132" s="99">
        <f t="shared" si="64"/>
        <v>203039149</v>
      </c>
      <c r="C1132" s="548" t="str">
        <f t="shared" si="65"/>
        <v>31.03.2023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Нео Лондон Капитал АД</v>
      </c>
      <c r="B1133" s="99">
        <f t="shared" si="64"/>
        <v>203039149</v>
      </c>
      <c r="C1133" s="548" t="str">
        <f t="shared" si="65"/>
        <v>31.03.2023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Нео Лондон Капитал АД</v>
      </c>
      <c r="B1134" s="99">
        <f t="shared" si="64"/>
        <v>203039149</v>
      </c>
      <c r="C1134" s="548" t="str">
        <f t="shared" si="65"/>
        <v>31.03.2023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Нео Лондон Капитал АД</v>
      </c>
      <c r="B1135" s="99">
        <f t="shared" si="64"/>
        <v>203039149</v>
      </c>
      <c r="C1135" s="548" t="str">
        <f t="shared" si="65"/>
        <v>31.03.2023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Нео Лондон Капитал АД</v>
      </c>
      <c r="B1136" s="99">
        <f t="shared" si="64"/>
        <v>203039149</v>
      </c>
      <c r="C1136" s="548" t="str">
        <f t="shared" si="65"/>
        <v>31.03.2023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47381</v>
      </c>
    </row>
    <row r="1137" spans="1:8" ht="15.75">
      <c r="A1137" s="99" t="str">
        <f t="shared" si="63"/>
        <v>Нео Лондон Капитал АД</v>
      </c>
      <c r="B1137" s="99">
        <f t="shared" si="64"/>
        <v>203039149</v>
      </c>
      <c r="C1137" s="548" t="str">
        <f t="shared" si="65"/>
        <v>31.03.2023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Нео Лондон Капитал АД</v>
      </c>
      <c r="B1138" s="99">
        <f t="shared" si="64"/>
        <v>203039149</v>
      </c>
      <c r="C1138" s="548" t="str">
        <f t="shared" si="65"/>
        <v>31.03.2023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Нео Лондон Капитал АД</v>
      </c>
      <c r="B1139" s="99">
        <f t="shared" si="64"/>
        <v>203039149</v>
      </c>
      <c r="C1139" s="548" t="str">
        <f t="shared" si="65"/>
        <v>31.03.2023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Нео Лондон Капитал АД</v>
      </c>
      <c r="B1140" s="99">
        <f t="shared" si="64"/>
        <v>203039149</v>
      </c>
      <c r="C1140" s="548" t="str">
        <f t="shared" si="65"/>
        <v>31.03.2023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Нео Лондон Капитал АД</v>
      </c>
      <c r="B1141" s="99">
        <f t="shared" si="64"/>
        <v>203039149</v>
      </c>
      <c r="C1141" s="548" t="str">
        <f t="shared" si="65"/>
        <v>31.03.2023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55761</v>
      </c>
    </row>
    <row r="1142" spans="1:8" ht="15.75">
      <c r="A1142" s="99" t="str">
        <f t="shared" si="63"/>
        <v>Нео Лондон Капитал АД</v>
      </c>
      <c r="B1142" s="99">
        <f t="shared" si="64"/>
        <v>203039149</v>
      </c>
      <c r="C1142" s="548" t="str">
        <f t="shared" si="65"/>
        <v>31.03.2023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55761</v>
      </c>
    </row>
    <row r="1143" spans="1:8" ht="15.75">
      <c r="A1143" s="99" t="str">
        <f t="shared" si="63"/>
        <v>Нео Лондон Капитал АД</v>
      </c>
      <c r="B1143" s="99">
        <f t="shared" si="64"/>
        <v>203039149</v>
      </c>
      <c r="C1143" s="548" t="str">
        <f t="shared" si="65"/>
        <v>31.03.2023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Нео Лондон Капитал АД</v>
      </c>
      <c r="B1144" s="99">
        <f t="shared" si="64"/>
        <v>203039149</v>
      </c>
      <c r="C1144" s="548" t="str">
        <f t="shared" si="65"/>
        <v>31.03.2023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Нео Лондон Капитал АД</v>
      </c>
      <c r="B1145" s="99">
        <f t="shared" si="64"/>
        <v>203039149</v>
      </c>
      <c r="C1145" s="548" t="str">
        <f t="shared" si="65"/>
        <v>31.03.2023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Нео Лондон Капитал АД</v>
      </c>
      <c r="B1146" s="99">
        <f t="shared" si="64"/>
        <v>203039149</v>
      </c>
      <c r="C1146" s="548" t="str">
        <f t="shared" si="65"/>
        <v>31.03.2023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Нео Лондон Капитал АД</v>
      </c>
      <c r="B1147" s="99">
        <f t="shared" si="64"/>
        <v>203039149</v>
      </c>
      <c r="C1147" s="548" t="str">
        <f t="shared" si="65"/>
        <v>31.03.2023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Нео Лондон Капитал АД</v>
      </c>
      <c r="B1148" s="99">
        <f t="shared" si="64"/>
        <v>203039149</v>
      </c>
      <c r="C1148" s="548" t="str">
        <f t="shared" si="65"/>
        <v>31.03.2023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Нео Лондон Капитал АД</v>
      </c>
      <c r="B1149" s="99">
        <f t="shared" si="64"/>
        <v>203039149</v>
      </c>
      <c r="C1149" s="548" t="str">
        <f t="shared" si="65"/>
        <v>31.03.2023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Нео Лондон Капитал АД</v>
      </c>
      <c r="B1150" s="99">
        <f t="shared" si="64"/>
        <v>203039149</v>
      </c>
      <c r="C1150" s="548" t="str">
        <f t="shared" si="65"/>
        <v>31.03.2023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Нео Лондон Капитал АД</v>
      </c>
      <c r="B1151" s="99">
        <f t="shared" si="64"/>
        <v>203039149</v>
      </c>
      <c r="C1151" s="548" t="str">
        <f t="shared" si="65"/>
        <v>31.03.2023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55761</v>
      </c>
    </row>
    <row r="1152" spans="1:8" ht="15.75">
      <c r="A1152" s="99" t="str">
        <f t="shared" si="63"/>
        <v>Нео Лондон Капитал АД</v>
      </c>
      <c r="B1152" s="99">
        <f t="shared" si="64"/>
        <v>203039149</v>
      </c>
      <c r="C1152" s="548" t="str">
        <f t="shared" si="65"/>
        <v>31.03.2023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Нео Лондон Капитал АД</v>
      </c>
      <c r="B1153" s="99">
        <f t="shared" si="64"/>
        <v>203039149</v>
      </c>
      <c r="C1153" s="548" t="str">
        <f t="shared" si="65"/>
        <v>31.03.2023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Нео Лондон Капитал АД</v>
      </c>
      <c r="B1154" s="99">
        <f t="shared" si="64"/>
        <v>203039149</v>
      </c>
      <c r="C1154" s="548" t="str">
        <f t="shared" si="65"/>
        <v>31.03.2023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Нео Лондон Капитал АД</v>
      </c>
      <c r="B1155" s="99">
        <f t="shared" si="64"/>
        <v>203039149</v>
      </c>
      <c r="C1155" s="548" t="str">
        <f t="shared" si="65"/>
        <v>31.03.2023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Нео Лондон Капитал АД</v>
      </c>
      <c r="B1156" s="99">
        <f t="shared" si="64"/>
        <v>203039149</v>
      </c>
      <c r="C1156" s="548" t="str">
        <f t="shared" si="65"/>
        <v>31.03.2023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Нео Лондон Капитал АД</v>
      </c>
      <c r="B1157" s="99">
        <f t="shared" si="64"/>
        <v>203039149</v>
      </c>
      <c r="C1157" s="548" t="str">
        <f t="shared" si="65"/>
        <v>31.03.2023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Нео Лондон Капитал АД</v>
      </c>
      <c r="B1158" s="99">
        <f t="shared" si="64"/>
        <v>203039149</v>
      </c>
      <c r="C1158" s="548" t="str">
        <f t="shared" si="65"/>
        <v>31.03.2023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Нео Лондон Капитал АД</v>
      </c>
      <c r="B1159" s="99">
        <f t="shared" si="64"/>
        <v>203039149</v>
      </c>
      <c r="C1159" s="548" t="str">
        <f t="shared" si="65"/>
        <v>31.03.2023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Нео Лондон Капитал АД</v>
      </c>
      <c r="B1160" s="99">
        <f t="shared" si="64"/>
        <v>203039149</v>
      </c>
      <c r="C1160" s="548" t="str">
        <f t="shared" si="65"/>
        <v>31.03.2023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Нео Лондон Капитал АД</v>
      </c>
      <c r="B1161" s="99">
        <f t="shared" si="64"/>
        <v>203039149</v>
      </c>
      <c r="C1161" s="548" t="str">
        <f t="shared" si="65"/>
        <v>31.03.2023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Нео Лондон Капитал АД</v>
      </c>
      <c r="B1162" s="99">
        <f t="shared" si="64"/>
        <v>203039149</v>
      </c>
      <c r="C1162" s="548" t="str">
        <f t="shared" si="65"/>
        <v>31.03.2023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Нео Лондон Капитал АД</v>
      </c>
      <c r="B1163" s="99">
        <f t="shared" si="64"/>
        <v>203039149</v>
      </c>
      <c r="C1163" s="548" t="str">
        <f t="shared" si="65"/>
        <v>31.03.2023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Нео Лондон Капитал АД</v>
      </c>
      <c r="B1164" s="99">
        <f t="shared" si="64"/>
        <v>203039149</v>
      </c>
      <c r="C1164" s="548" t="str">
        <f t="shared" si="65"/>
        <v>31.03.2023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Нео Лондон Капитал АД</v>
      </c>
      <c r="B1165" s="99">
        <f t="shared" si="64"/>
        <v>203039149</v>
      </c>
      <c r="C1165" s="548" t="str">
        <f t="shared" si="65"/>
        <v>31.03.2023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Нео Лондон Капитал АД</v>
      </c>
      <c r="B1166" s="99">
        <f t="shared" si="64"/>
        <v>203039149</v>
      </c>
      <c r="C1166" s="548" t="str">
        <f t="shared" si="65"/>
        <v>31.03.2023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Нео Лондон Капитал АД</v>
      </c>
      <c r="B1167" s="99">
        <f t="shared" si="64"/>
        <v>203039149</v>
      </c>
      <c r="C1167" s="548" t="str">
        <f t="shared" si="65"/>
        <v>31.03.2023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27735</v>
      </c>
    </row>
    <row r="1168" spans="1:8" ht="15.75">
      <c r="A1168" s="99" t="str">
        <f aca="true" t="shared" si="66" ref="A1168:A1195">pdeName</f>
        <v>Нео Лондон Капитал АД</v>
      </c>
      <c r="B1168" s="99">
        <f aca="true" t="shared" si="67" ref="B1168:B1195">pdeBulstat</f>
        <v>203039149</v>
      </c>
      <c r="C1168" s="548" t="str">
        <f aca="true" t="shared" si="68" ref="C1168:C1195">endDate</f>
        <v>31.03.2023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27735</v>
      </c>
    </row>
    <row r="1169" spans="1:8" ht="15.75">
      <c r="A1169" s="99" t="str">
        <f t="shared" si="66"/>
        <v>Нео Лондон Капитал АД</v>
      </c>
      <c r="B1169" s="99">
        <f t="shared" si="67"/>
        <v>203039149</v>
      </c>
      <c r="C1169" s="548" t="str">
        <f t="shared" si="68"/>
        <v>31.03.2023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Нео Лондон Капитал АД</v>
      </c>
      <c r="B1170" s="99">
        <f t="shared" si="67"/>
        <v>203039149</v>
      </c>
      <c r="C1170" s="548" t="str">
        <f t="shared" si="68"/>
        <v>31.03.2023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Нео Лондон Капитал АД</v>
      </c>
      <c r="B1171" s="99">
        <f t="shared" si="67"/>
        <v>203039149</v>
      </c>
      <c r="C1171" s="548" t="str">
        <f t="shared" si="68"/>
        <v>31.03.2023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Нео Лондон Капитал АД</v>
      </c>
      <c r="B1172" s="99">
        <f t="shared" si="67"/>
        <v>203039149</v>
      </c>
      <c r="C1172" s="548" t="str">
        <f t="shared" si="68"/>
        <v>31.03.2023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Нео Лондон Капитал АД</v>
      </c>
      <c r="B1173" s="99">
        <f t="shared" si="67"/>
        <v>203039149</v>
      </c>
      <c r="C1173" s="548" t="str">
        <f t="shared" si="68"/>
        <v>31.03.2023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Нео Лондон Капитал АД</v>
      </c>
      <c r="B1174" s="99">
        <f t="shared" si="67"/>
        <v>203039149</v>
      </c>
      <c r="C1174" s="548" t="str">
        <f t="shared" si="68"/>
        <v>31.03.2023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Нео Лондон Капитал АД</v>
      </c>
      <c r="B1175" s="99">
        <f t="shared" si="67"/>
        <v>203039149</v>
      </c>
      <c r="C1175" s="548" t="str">
        <f t="shared" si="68"/>
        <v>31.03.2023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Нео Лондон Капитал АД</v>
      </c>
      <c r="B1176" s="99">
        <f t="shared" si="67"/>
        <v>203039149</v>
      </c>
      <c r="C1176" s="548" t="str">
        <f t="shared" si="68"/>
        <v>31.03.2023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Нео Лондон Капитал АД</v>
      </c>
      <c r="B1177" s="99">
        <f t="shared" si="67"/>
        <v>203039149</v>
      </c>
      <c r="C1177" s="548" t="str">
        <f t="shared" si="68"/>
        <v>31.03.2023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Нео Лондон Капитал АД</v>
      </c>
      <c r="B1178" s="99">
        <f t="shared" si="67"/>
        <v>203039149</v>
      </c>
      <c r="C1178" s="548" t="str">
        <f t="shared" si="68"/>
        <v>31.03.2023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27735</v>
      </c>
    </row>
    <row r="1179" spans="1:8" ht="15.75">
      <c r="A1179" s="99" t="str">
        <f t="shared" si="66"/>
        <v>Нео Лондон Капитал АД</v>
      </c>
      <c r="B1179" s="99">
        <f t="shared" si="67"/>
        <v>203039149</v>
      </c>
      <c r="C1179" s="548" t="str">
        <f t="shared" si="68"/>
        <v>31.03.2023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83496</v>
      </c>
    </row>
    <row r="1180" spans="1:8" ht="15.75">
      <c r="A1180" s="99" t="str">
        <f t="shared" si="66"/>
        <v>Нео Лондон Капитал АД</v>
      </c>
      <c r="B1180" s="99">
        <f t="shared" si="67"/>
        <v>203039149</v>
      </c>
      <c r="C1180" s="548" t="str">
        <f t="shared" si="68"/>
        <v>31.03.2023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Нео Лондон Капитал АД</v>
      </c>
      <c r="B1181" s="99">
        <f t="shared" si="67"/>
        <v>203039149</v>
      </c>
      <c r="C1181" s="548" t="str">
        <f t="shared" si="68"/>
        <v>31.03.2023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Нео Лондон Капитал АД</v>
      </c>
      <c r="B1182" s="99">
        <f t="shared" si="67"/>
        <v>203039149</v>
      </c>
      <c r="C1182" s="548" t="str">
        <f t="shared" si="68"/>
        <v>31.03.2023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10</v>
      </c>
    </row>
    <row r="1183" spans="1:8" ht="15.75">
      <c r="A1183" s="99" t="str">
        <f t="shared" si="66"/>
        <v>Нео Лондон Капитал АД</v>
      </c>
      <c r="B1183" s="99">
        <f t="shared" si="67"/>
        <v>203039149</v>
      </c>
      <c r="C1183" s="548" t="str">
        <f t="shared" si="68"/>
        <v>31.03.2023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10</v>
      </c>
    </row>
    <row r="1184" spans="1:8" ht="15.75">
      <c r="A1184" s="99" t="str">
        <f t="shared" si="66"/>
        <v>Нео Лондон Капитал АД</v>
      </c>
      <c r="B1184" s="99">
        <f t="shared" si="67"/>
        <v>203039149</v>
      </c>
      <c r="C1184" s="548" t="str">
        <f t="shared" si="68"/>
        <v>31.03.2023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Нео Лондон Капитал АД</v>
      </c>
      <c r="B1185" s="99">
        <f t="shared" si="67"/>
        <v>203039149</v>
      </c>
      <c r="C1185" s="548" t="str">
        <f t="shared" si="68"/>
        <v>31.03.2023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Нео Лондон Капитал АД</v>
      </c>
      <c r="B1186" s="99">
        <f t="shared" si="67"/>
        <v>203039149</v>
      </c>
      <c r="C1186" s="548" t="str">
        <f t="shared" si="68"/>
        <v>31.03.2023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Нео Лондон Капитал АД</v>
      </c>
      <c r="B1187" s="99">
        <f t="shared" si="67"/>
        <v>203039149</v>
      </c>
      <c r="C1187" s="548" t="str">
        <f t="shared" si="68"/>
        <v>31.03.2023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Нео Лондон Капитал АД</v>
      </c>
      <c r="B1188" s="99">
        <f t="shared" si="67"/>
        <v>203039149</v>
      </c>
      <c r="C1188" s="548" t="str">
        <f t="shared" si="68"/>
        <v>31.03.2023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Нео Лондон Капитал АД</v>
      </c>
      <c r="B1189" s="99">
        <f t="shared" si="67"/>
        <v>203039149</v>
      </c>
      <c r="C1189" s="548" t="str">
        <f t="shared" si="68"/>
        <v>31.03.2023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Нео Лондон Капитал АД</v>
      </c>
      <c r="B1190" s="99">
        <f t="shared" si="67"/>
        <v>203039149</v>
      </c>
      <c r="C1190" s="548" t="str">
        <f t="shared" si="68"/>
        <v>31.03.2023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Нео Лондон Капитал АД</v>
      </c>
      <c r="B1191" s="99">
        <f t="shared" si="67"/>
        <v>203039149</v>
      </c>
      <c r="C1191" s="548" t="str">
        <f t="shared" si="68"/>
        <v>31.03.2023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Нео Лондон Капитал АД</v>
      </c>
      <c r="B1192" s="99">
        <f t="shared" si="67"/>
        <v>203039149</v>
      </c>
      <c r="C1192" s="548" t="str">
        <f t="shared" si="68"/>
        <v>31.03.2023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Нео Лондон Капитал АД</v>
      </c>
      <c r="B1193" s="99">
        <f t="shared" si="67"/>
        <v>203039149</v>
      </c>
      <c r="C1193" s="548" t="str">
        <f t="shared" si="68"/>
        <v>31.03.2023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Нео Лондон Капитал АД</v>
      </c>
      <c r="B1194" s="99">
        <f t="shared" si="67"/>
        <v>203039149</v>
      </c>
      <c r="C1194" s="548" t="str">
        <f t="shared" si="68"/>
        <v>31.03.2023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10</v>
      </c>
    </row>
    <row r="1195" spans="1:8" ht="15.75">
      <c r="A1195" s="99" t="str">
        <f t="shared" si="66"/>
        <v>Нео Лондон Капитал АД</v>
      </c>
      <c r="B1195" s="99">
        <f t="shared" si="67"/>
        <v>203039149</v>
      </c>
      <c r="C1195" s="548" t="str">
        <f t="shared" si="68"/>
        <v>31.03.2023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10</v>
      </c>
    </row>
    <row r="1196" spans="3:6" s="482" customFormat="1" ht="15.75">
      <c r="C1196" s="547"/>
      <c r="F1196" s="486" t="s">
        <v>852</v>
      </c>
    </row>
    <row r="1197" spans="1:8" ht="15.75">
      <c r="A1197" s="99" t="str">
        <f aca="true" t="shared" si="69" ref="A1197:A1228">pdeName</f>
        <v>Нео Лондон Капитал АД</v>
      </c>
      <c r="B1197" s="99">
        <f aca="true" t="shared" si="70" ref="B1197:B1228">pdeBulstat</f>
        <v>203039149</v>
      </c>
      <c r="C1197" s="548" t="str">
        <f aca="true" t="shared" si="71" ref="C1197:C1228">endDate</f>
        <v>31.03.2023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Нео Лондон Капитал АД</v>
      </c>
      <c r="B1198" s="99">
        <f t="shared" si="70"/>
        <v>203039149</v>
      </c>
      <c r="C1198" s="548" t="str">
        <f t="shared" si="71"/>
        <v>31.03.2023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Нео Лондон Капитал АД</v>
      </c>
      <c r="B1199" s="99">
        <f t="shared" si="70"/>
        <v>203039149</v>
      </c>
      <c r="C1199" s="548" t="str">
        <f t="shared" si="71"/>
        <v>31.03.2023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Нео Лондон Капитал АД</v>
      </c>
      <c r="B1200" s="99">
        <f t="shared" si="70"/>
        <v>203039149</v>
      </c>
      <c r="C1200" s="548" t="str">
        <f t="shared" si="71"/>
        <v>31.03.2023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Нео Лондон Капитал АД</v>
      </c>
      <c r="B1201" s="99">
        <f t="shared" si="70"/>
        <v>203039149</v>
      </c>
      <c r="C1201" s="548" t="str">
        <f t="shared" si="71"/>
        <v>31.03.2023</v>
      </c>
      <c r="D1201" s="99" t="s">
        <v>769</v>
      </c>
      <c r="E1201" s="99">
        <v>1</v>
      </c>
      <c r="F1201" s="99" t="s">
        <v>79</v>
      </c>
      <c r="H1201" s="483">
        <f>'Справка 8'!C17</f>
        <v>0</v>
      </c>
    </row>
    <row r="1202" spans="1:8" ht="15.75">
      <c r="A1202" s="99" t="str">
        <f t="shared" si="69"/>
        <v>Нео Лондон Капитал АД</v>
      </c>
      <c r="B1202" s="99">
        <f t="shared" si="70"/>
        <v>203039149</v>
      </c>
      <c r="C1202" s="548" t="str">
        <f t="shared" si="71"/>
        <v>31.03.2023</v>
      </c>
      <c r="D1202" s="99" t="s">
        <v>770</v>
      </c>
      <c r="E1202" s="99">
        <v>1</v>
      </c>
      <c r="F1202" s="99" t="s">
        <v>761</v>
      </c>
      <c r="H1202" s="483">
        <f>'Справка 8'!C18</f>
        <v>0</v>
      </c>
    </row>
    <row r="1203" spans="1:8" ht="15.75">
      <c r="A1203" s="99" t="str">
        <f t="shared" si="69"/>
        <v>Нео Лондон Капитал АД</v>
      </c>
      <c r="B1203" s="99">
        <f t="shared" si="70"/>
        <v>203039149</v>
      </c>
      <c r="C1203" s="548" t="str">
        <f t="shared" si="71"/>
        <v>31.03.2023</v>
      </c>
      <c r="D1203" s="99" t="s">
        <v>772</v>
      </c>
      <c r="E1203" s="99">
        <v>1</v>
      </c>
      <c r="F1203" s="99" t="s">
        <v>762</v>
      </c>
      <c r="H1203" s="483">
        <f>'Справка 8'!C20</f>
        <v>515828851</v>
      </c>
    </row>
    <row r="1204" spans="1:8" ht="15.75">
      <c r="A1204" s="99" t="str">
        <f t="shared" si="69"/>
        <v>Нео Лондон Капитал АД</v>
      </c>
      <c r="B1204" s="99">
        <f t="shared" si="70"/>
        <v>203039149</v>
      </c>
      <c r="C1204" s="548" t="str">
        <f t="shared" si="71"/>
        <v>31.03.2023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Нео Лондон Капитал АД</v>
      </c>
      <c r="B1205" s="99">
        <f t="shared" si="70"/>
        <v>203039149</v>
      </c>
      <c r="C1205" s="548" t="str">
        <f t="shared" si="71"/>
        <v>31.03.2023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Нео Лондон Капитал АД</v>
      </c>
      <c r="B1206" s="99">
        <f t="shared" si="70"/>
        <v>203039149</v>
      </c>
      <c r="C1206" s="548" t="str">
        <f t="shared" si="71"/>
        <v>31.03.2023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Нео Лондон Капитал АД</v>
      </c>
      <c r="B1207" s="99">
        <f t="shared" si="70"/>
        <v>203039149</v>
      </c>
      <c r="C1207" s="548" t="str">
        <f t="shared" si="71"/>
        <v>31.03.2023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Нео Лондон Капитал АД</v>
      </c>
      <c r="B1208" s="99">
        <f t="shared" si="70"/>
        <v>203039149</v>
      </c>
      <c r="C1208" s="548" t="str">
        <f t="shared" si="71"/>
        <v>31.03.2023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Нео Лондон Капитал АД</v>
      </c>
      <c r="B1209" s="99">
        <f t="shared" si="70"/>
        <v>203039149</v>
      </c>
      <c r="C1209" s="548" t="str">
        <f t="shared" si="71"/>
        <v>31.03.2023</v>
      </c>
      <c r="D1209" s="99" t="s">
        <v>784</v>
      </c>
      <c r="E1209" s="99">
        <v>1</v>
      </c>
      <c r="F1209" s="99" t="s">
        <v>783</v>
      </c>
      <c r="H1209" s="483">
        <f>'Справка 8'!C26</f>
        <v>464595</v>
      </c>
    </row>
    <row r="1210" spans="1:8" ht="15.75">
      <c r="A1210" s="99" t="str">
        <f t="shared" si="69"/>
        <v>Нео Лондон Капитал АД</v>
      </c>
      <c r="B1210" s="99">
        <f t="shared" si="70"/>
        <v>203039149</v>
      </c>
      <c r="C1210" s="548" t="str">
        <f t="shared" si="71"/>
        <v>31.03.2023</v>
      </c>
      <c r="D1210" s="99" t="s">
        <v>786</v>
      </c>
      <c r="E1210" s="99">
        <v>1</v>
      </c>
      <c r="F1210" s="99" t="s">
        <v>771</v>
      </c>
      <c r="H1210" s="483">
        <f>'Справка 8'!C27</f>
        <v>516293446</v>
      </c>
    </row>
    <row r="1211" spans="1:8" ht="15.75">
      <c r="A1211" s="99" t="str">
        <f t="shared" si="69"/>
        <v>Нео Лондон Капитал АД</v>
      </c>
      <c r="B1211" s="99">
        <f t="shared" si="70"/>
        <v>203039149</v>
      </c>
      <c r="C1211" s="548" t="str">
        <f t="shared" si="71"/>
        <v>31.03.2023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Нео Лондон Капитал АД</v>
      </c>
      <c r="B1212" s="99">
        <f t="shared" si="70"/>
        <v>203039149</v>
      </c>
      <c r="C1212" s="548" t="str">
        <f t="shared" si="71"/>
        <v>31.03.2023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Нео Лондон Капитал АД</v>
      </c>
      <c r="B1213" s="99">
        <f t="shared" si="70"/>
        <v>203039149</v>
      </c>
      <c r="C1213" s="548" t="str">
        <f t="shared" si="71"/>
        <v>31.03.2023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Нео Лондон Капитал АД</v>
      </c>
      <c r="B1214" s="99">
        <f t="shared" si="70"/>
        <v>203039149</v>
      </c>
      <c r="C1214" s="548" t="str">
        <f t="shared" si="71"/>
        <v>31.03.2023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Нео Лондон Капитал АД</v>
      </c>
      <c r="B1215" s="99">
        <f t="shared" si="70"/>
        <v>203039149</v>
      </c>
      <c r="C1215" s="548" t="str">
        <f t="shared" si="71"/>
        <v>31.03.2023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Нео Лондон Капитал АД</v>
      </c>
      <c r="B1216" s="99">
        <f t="shared" si="70"/>
        <v>203039149</v>
      </c>
      <c r="C1216" s="548" t="str">
        <f t="shared" si="71"/>
        <v>31.03.2023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Нео Лондон Капитал АД</v>
      </c>
      <c r="B1217" s="99">
        <f t="shared" si="70"/>
        <v>203039149</v>
      </c>
      <c r="C1217" s="548" t="str">
        <f t="shared" si="71"/>
        <v>31.03.2023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Нео Лондон Капитал АД</v>
      </c>
      <c r="B1218" s="99">
        <f t="shared" si="70"/>
        <v>203039149</v>
      </c>
      <c r="C1218" s="548" t="str">
        <f t="shared" si="71"/>
        <v>31.03.2023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Нео Лондон Капитал АД</v>
      </c>
      <c r="B1219" s="99">
        <f t="shared" si="70"/>
        <v>203039149</v>
      </c>
      <c r="C1219" s="548" t="str">
        <f t="shared" si="71"/>
        <v>31.03.2023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Нео Лондон Капитал АД</v>
      </c>
      <c r="B1220" s="99">
        <f t="shared" si="70"/>
        <v>203039149</v>
      </c>
      <c r="C1220" s="548" t="str">
        <f t="shared" si="71"/>
        <v>31.03.2023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Нео Лондон Капитал АД</v>
      </c>
      <c r="B1221" s="99">
        <f t="shared" si="70"/>
        <v>203039149</v>
      </c>
      <c r="C1221" s="548" t="str">
        <f t="shared" si="71"/>
        <v>31.03.2023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Нео Лондон Капитал АД</v>
      </c>
      <c r="B1222" s="99">
        <f t="shared" si="70"/>
        <v>203039149</v>
      </c>
      <c r="C1222" s="548" t="str">
        <f t="shared" si="71"/>
        <v>31.03.2023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Нео Лондон Капитал АД</v>
      </c>
      <c r="B1223" s="99">
        <f t="shared" si="70"/>
        <v>203039149</v>
      </c>
      <c r="C1223" s="548" t="str">
        <f t="shared" si="71"/>
        <v>31.03.2023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Нео Лондон Капитал АД</v>
      </c>
      <c r="B1224" s="99">
        <f t="shared" si="70"/>
        <v>203039149</v>
      </c>
      <c r="C1224" s="548" t="str">
        <f t="shared" si="71"/>
        <v>31.03.2023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Нео Лондон Капитал АД</v>
      </c>
      <c r="B1225" s="99">
        <f t="shared" si="70"/>
        <v>203039149</v>
      </c>
      <c r="C1225" s="548" t="str">
        <f t="shared" si="71"/>
        <v>31.03.2023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Нео Лондон Капитал АД</v>
      </c>
      <c r="B1226" s="99">
        <f t="shared" si="70"/>
        <v>203039149</v>
      </c>
      <c r="C1226" s="548" t="str">
        <f t="shared" si="71"/>
        <v>31.03.2023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Нео Лондон Капитал АД</v>
      </c>
      <c r="B1227" s="99">
        <f t="shared" si="70"/>
        <v>203039149</v>
      </c>
      <c r="C1227" s="548" t="str">
        <f t="shared" si="71"/>
        <v>31.03.2023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Нео Лондон Капитал АД</v>
      </c>
      <c r="B1228" s="99">
        <f t="shared" si="70"/>
        <v>203039149</v>
      </c>
      <c r="C1228" s="548" t="str">
        <f t="shared" si="71"/>
        <v>31.03.2023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Нео Лондон Капитал АД</v>
      </c>
      <c r="B1229" s="99">
        <f aca="true" t="shared" si="73" ref="B1229:B1260">pdeBulstat</f>
        <v>203039149</v>
      </c>
      <c r="C1229" s="548" t="str">
        <f aca="true" t="shared" si="74" ref="C1229:C1260">endDate</f>
        <v>31.03.2023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Нео Лондон Капитал АД</v>
      </c>
      <c r="B1230" s="99">
        <f t="shared" si="73"/>
        <v>203039149</v>
      </c>
      <c r="C1230" s="548" t="str">
        <f t="shared" si="74"/>
        <v>31.03.2023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Нео Лондон Капитал АД</v>
      </c>
      <c r="B1231" s="99">
        <f t="shared" si="73"/>
        <v>203039149</v>
      </c>
      <c r="C1231" s="548" t="str">
        <f t="shared" si="74"/>
        <v>31.03.2023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Нео Лондон Капитал АД</v>
      </c>
      <c r="B1232" s="99">
        <f t="shared" si="73"/>
        <v>203039149</v>
      </c>
      <c r="C1232" s="548" t="str">
        <f t="shared" si="74"/>
        <v>31.03.2023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Нео Лондон Капитал АД</v>
      </c>
      <c r="B1233" s="99">
        <f t="shared" si="73"/>
        <v>203039149</v>
      </c>
      <c r="C1233" s="548" t="str">
        <f t="shared" si="74"/>
        <v>31.03.2023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Нео Лондон Капитал АД</v>
      </c>
      <c r="B1234" s="99">
        <f t="shared" si="73"/>
        <v>203039149</v>
      </c>
      <c r="C1234" s="548" t="str">
        <f t="shared" si="74"/>
        <v>31.03.2023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Нео Лондон Капитал АД</v>
      </c>
      <c r="B1235" s="99">
        <f t="shared" si="73"/>
        <v>203039149</v>
      </c>
      <c r="C1235" s="548" t="str">
        <f t="shared" si="74"/>
        <v>31.03.2023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Нео Лондон Капитал АД</v>
      </c>
      <c r="B1236" s="99">
        <f t="shared" si="73"/>
        <v>203039149</v>
      </c>
      <c r="C1236" s="548" t="str">
        <f t="shared" si="74"/>
        <v>31.03.2023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Нео Лондон Капитал АД</v>
      </c>
      <c r="B1237" s="99">
        <f t="shared" si="73"/>
        <v>203039149</v>
      </c>
      <c r="C1237" s="548" t="str">
        <f t="shared" si="74"/>
        <v>31.03.2023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Нео Лондон Капитал АД</v>
      </c>
      <c r="B1238" s="99">
        <f t="shared" si="73"/>
        <v>203039149</v>
      </c>
      <c r="C1238" s="548" t="str">
        <f t="shared" si="74"/>
        <v>31.03.2023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Нео Лондон Капитал АД</v>
      </c>
      <c r="B1239" s="99">
        <f t="shared" si="73"/>
        <v>203039149</v>
      </c>
      <c r="C1239" s="548" t="str">
        <f t="shared" si="74"/>
        <v>31.03.2023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Нео Лондон Капитал АД</v>
      </c>
      <c r="B1240" s="99">
        <f t="shared" si="73"/>
        <v>203039149</v>
      </c>
      <c r="C1240" s="548" t="str">
        <f t="shared" si="74"/>
        <v>31.03.2023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Нео Лондон Капитал АД</v>
      </c>
      <c r="B1241" s="99">
        <f t="shared" si="73"/>
        <v>203039149</v>
      </c>
      <c r="C1241" s="548" t="str">
        <f t="shared" si="74"/>
        <v>31.03.2023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Нео Лондон Капитал АД</v>
      </c>
      <c r="B1242" s="99">
        <f t="shared" si="73"/>
        <v>203039149</v>
      </c>
      <c r="C1242" s="548" t="str">
        <f t="shared" si="74"/>
        <v>31.03.2023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Нео Лондон Капитал АД</v>
      </c>
      <c r="B1243" s="99">
        <f t="shared" si="73"/>
        <v>203039149</v>
      </c>
      <c r="C1243" s="548" t="str">
        <f t="shared" si="74"/>
        <v>31.03.2023</v>
      </c>
      <c r="D1243" s="99" t="s">
        <v>769</v>
      </c>
      <c r="E1243" s="99">
        <v>4</v>
      </c>
      <c r="F1243" s="99" t="s">
        <v>79</v>
      </c>
      <c r="H1243" s="483">
        <f>'Справка 8'!F17</f>
        <v>0</v>
      </c>
    </row>
    <row r="1244" spans="1:8" ht="15.75">
      <c r="A1244" s="99" t="str">
        <f t="shared" si="72"/>
        <v>Нео Лондон Капитал АД</v>
      </c>
      <c r="B1244" s="99">
        <f t="shared" si="73"/>
        <v>203039149</v>
      </c>
      <c r="C1244" s="548" t="str">
        <f t="shared" si="74"/>
        <v>31.03.2023</v>
      </c>
      <c r="D1244" s="99" t="s">
        <v>770</v>
      </c>
      <c r="E1244" s="99">
        <v>4</v>
      </c>
      <c r="F1244" s="99" t="s">
        <v>761</v>
      </c>
      <c r="H1244" s="483">
        <f>'Справка 8'!F18</f>
        <v>0</v>
      </c>
    </row>
    <row r="1245" spans="1:8" ht="15.75">
      <c r="A1245" s="99" t="str">
        <f t="shared" si="72"/>
        <v>Нео Лондон Капитал АД</v>
      </c>
      <c r="B1245" s="99">
        <f t="shared" si="73"/>
        <v>203039149</v>
      </c>
      <c r="C1245" s="548" t="str">
        <f t="shared" si="74"/>
        <v>31.03.2023</v>
      </c>
      <c r="D1245" s="99" t="s">
        <v>772</v>
      </c>
      <c r="E1245" s="99">
        <v>4</v>
      </c>
      <c r="F1245" s="99" t="s">
        <v>762</v>
      </c>
      <c r="H1245" s="483">
        <f>'Справка 8'!F20</f>
        <v>49256</v>
      </c>
    </row>
    <row r="1246" spans="1:8" ht="15.75">
      <c r="A1246" s="99" t="str">
        <f t="shared" si="72"/>
        <v>Нео Лондон Капитал АД</v>
      </c>
      <c r="B1246" s="99">
        <f t="shared" si="73"/>
        <v>203039149</v>
      </c>
      <c r="C1246" s="548" t="str">
        <f t="shared" si="74"/>
        <v>31.03.2023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Нео Лондон Капитал АД</v>
      </c>
      <c r="B1247" s="99">
        <f t="shared" si="73"/>
        <v>203039149</v>
      </c>
      <c r="C1247" s="548" t="str">
        <f t="shared" si="74"/>
        <v>31.03.2023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Нео Лондон Капитал АД</v>
      </c>
      <c r="B1248" s="99">
        <f t="shared" si="73"/>
        <v>203039149</v>
      </c>
      <c r="C1248" s="548" t="str">
        <f t="shared" si="74"/>
        <v>31.03.2023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Нео Лондон Капитал АД</v>
      </c>
      <c r="B1249" s="99">
        <f t="shared" si="73"/>
        <v>203039149</v>
      </c>
      <c r="C1249" s="548" t="str">
        <f t="shared" si="74"/>
        <v>31.03.2023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Нео Лондон Капитал АД</v>
      </c>
      <c r="B1250" s="99">
        <f t="shared" si="73"/>
        <v>203039149</v>
      </c>
      <c r="C1250" s="548" t="str">
        <f t="shared" si="74"/>
        <v>31.03.2023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Нео Лондон Капитал АД</v>
      </c>
      <c r="B1251" s="99">
        <f t="shared" si="73"/>
        <v>203039149</v>
      </c>
      <c r="C1251" s="548" t="str">
        <f t="shared" si="74"/>
        <v>31.03.2023</v>
      </c>
      <c r="D1251" s="99" t="s">
        <v>784</v>
      </c>
      <c r="E1251" s="99">
        <v>4</v>
      </c>
      <c r="F1251" s="99" t="s">
        <v>783</v>
      </c>
      <c r="H1251" s="483">
        <f>'Справка 8'!F26</f>
        <v>6297</v>
      </c>
    </row>
    <row r="1252" spans="1:8" ht="15.75">
      <c r="A1252" s="99" t="str">
        <f t="shared" si="72"/>
        <v>Нео Лондон Капитал АД</v>
      </c>
      <c r="B1252" s="99">
        <f t="shared" si="73"/>
        <v>203039149</v>
      </c>
      <c r="C1252" s="548" t="str">
        <f t="shared" si="74"/>
        <v>31.03.2023</v>
      </c>
      <c r="D1252" s="99" t="s">
        <v>786</v>
      </c>
      <c r="E1252" s="99">
        <v>4</v>
      </c>
      <c r="F1252" s="99" t="s">
        <v>771</v>
      </c>
      <c r="H1252" s="483">
        <f>'Справка 8'!F27</f>
        <v>55553</v>
      </c>
    </row>
    <row r="1253" spans="1:8" ht="15.75">
      <c r="A1253" s="99" t="str">
        <f t="shared" si="72"/>
        <v>Нео Лондон Капитал АД</v>
      </c>
      <c r="B1253" s="99">
        <f t="shared" si="73"/>
        <v>203039149</v>
      </c>
      <c r="C1253" s="548" t="str">
        <f t="shared" si="74"/>
        <v>31.03.2023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Нео Лондон Капитал АД</v>
      </c>
      <c r="B1254" s="99">
        <f t="shared" si="73"/>
        <v>203039149</v>
      </c>
      <c r="C1254" s="548" t="str">
        <f t="shared" si="74"/>
        <v>31.03.2023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Нео Лондон Капитал АД</v>
      </c>
      <c r="B1255" s="99">
        <f t="shared" si="73"/>
        <v>203039149</v>
      </c>
      <c r="C1255" s="548" t="str">
        <f t="shared" si="74"/>
        <v>31.03.2023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Нео Лондон Капитал АД</v>
      </c>
      <c r="B1256" s="99">
        <f t="shared" si="73"/>
        <v>203039149</v>
      </c>
      <c r="C1256" s="548" t="str">
        <f t="shared" si="74"/>
        <v>31.03.2023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Нео Лондон Капитал АД</v>
      </c>
      <c r="B1257" s="99">
        <f t="shared" si="73"/>
        <v>203039149</v>
      </c>
      <c r="C1257" s="548" t="str">
        <f t="shared" si="74"/>
        <v>31.03.2023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Нео Лондон Капитал АД</v>
      </c>
      <c r="B1258" s="99">
        <f t="shared" si="73"/>
        <v>203039149</v>
      </c>
      <c r="C1258" s="548" t="str">
        <f t="shared" si="74"/>
        <v>31.03.2023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Нео Лондон Капитал АД</v>
      </c>
      <c r="B1259" s="99">
        <f t="shared" si="73"/>
        <v>203039149</v>
      </c>
      <c r="C1259" s="548" t="str">
        <f t="shared" si="74"/>
        <v>31.03.2023</v>
      </c>
      <c r="D1259" s="99" t="s">
        <v>772</v>
      </c>
      <c r="E1259" s="99">
        <v>5</v>
      </c>
      <c r="F1259" s="99" t="s">
        <v>762</v>
      </c>
      <c r="H1259" s="483">
        <f>'Справка 8'!G20</f>
        <v>639</v>
      </c>
    </row>
    <row r="1260" spans="1:8" ht="15.75">
      <c r="A1260" s="99" t="str">
        <f t="shared" si="72"/>
        <v>Нео Лондон Капитал АД</v>
      </c>
      <c r="B1260" s="99">
        <f t="shared" si="73"/>
        <v>203039149</v>
      </c>
      <c r="C1260" s="548" t="str">
        <f t="shared" si="74"/>
        <v>31.03.2023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Нео Лондон Капитал АД</v>
      </c>
      <c r="B1261" s="99">
        <f aca="true" t="shared" si="76" ref="B1261:B1294">pdeBulstat</f>
        <v>203039149</v>
      </c>
      <c r="C1261" s="548" t="str">
        <f aca="true" t="shared" si="77" ref="C1261:C1294">endDate</f>
        <v>31.03.2023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Нео Лондон Капитал АД</v>
      </c>
      <c r="B1262" s="99">
        <f t="shared" si="76"/>
        <v>203039149</v>
      </c>
      <c r="C1262" s="548" t="str">
        <f t="shared" si="77"/>
        <v>31.03.2023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Нео Лондон Капитал АД</v>
      </c>
      <c r="B1263" s="99">
        <f t="shared" si="76"/>
        <v>203039149</v>
      </c>
      <c r="C1263" s="548" t="str">
        <f t="shared" si="77"/>
        <v>31.03.2023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Нео Лондон Капитал АД</v>
      </c>
      <c r="B1264" s="99">
        <f t="shared" si="76"/>
        <v>203039149</v>
      </c>
      <c r="C1264" s="548" t="str">
        <f t="shared" si="77"/>
        <v>31.03.2023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Нео Лондон Капитал АД</v>
      </c>
      <c r="B1265" s="99">
        <f t="shared" si="76"/>
        <v>203039149</v>
      </c>
      <c r="C1265" s="548" t="str">
        <f t="shared" si="77"/>
        <v>31.03.2023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Нео Лондон Капитал АД</v>
      </c>
      <c r="B1266" s="99">
        <f t="shared" si="76"/>
        <v>203039149</v>
      </c>
      <c r="C1266" s="548" t="str">
        <f t="shared" si="77"/>
        <v>31.03.2023</v>
      </c>
      <c r="D1266" s="99" t="s">
        <v>786</v>
      </c>
      <c r="E1266" s="99">
        <v>5</v>
      </c>
      <c r="F1266" s="99" t="s">
        <v>771</v>
      </c>
      <c r="H1266" s="483">
        <f>'Справка 8'!G27</f>
        <v>639</v>
      </c>
    </row>
    <row r="1267" spans="1:8" ht="15.75">
      <c r="A1267" s="99" t="str">
        <f t="shared" si="75"/>
        <v>Нео Лондон Капитал АД</v>
      </c>
      <c r="B1267" s="99">
        <f t="shared" si="76"/>
        <v>203039149</v>
      </c>
      <c r="C1267" s="548" t="str">
        <f t="shared" si="77"/>
        <v>31.03.2023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Нео Лондон Капитал АД</v>
      </c>
      <c r="B1268" s="99">
        <f t="shared" si="76"/>
        <v>203039149</v>
      </c>
      <c r="C1268" s="548" t="str">
        <f t="shared" si="77"/>
        <v>31.03.2023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Нео Лондон Капитал АД</v>
      </c>
      <c r="B1269" s="99">
        <f t="shared" si="76"/>
        <v>203039149</v>
      </c>
      <c r="C1269" s="548" t="str">
        <f t="shared" si="77"/>
        <v>31.03.2023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Нео Лондон Капитал АД</v>
      </c>
      <c r="B1270" s="99">
        <f t="shared" si="76"/>
        <v>203039149</v>
      </c>
      <c r="C1270" s="548" t="str">
        <f t="shared" si="77"/>
        <v>31.03.2023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Нео Лондон Капитал АД</v>
      </c>
      <c r="B1271" s="99">
        <f t="shared" si="76"/>
        <v>203039149</v>
      </c>
      <c r="C1271" s="548" t="str">
        <f t="shared" si="77"/>
        <v>31.03.2023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Нео Лондон Капитал АД</v>
      </c>
      <c r="B1272" s="99">
        <f t="shared" si="76"/>
        <v>203039149</v>
      </c>
      <c r="C1272" s="548" t="str">
        <f t="shared" si="77"/>
        <v>31.03.2023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Нео Лондон Капитал АД</v>
      </c>
      <c r="B1273" s="99">
        <f t="shared" si="76"/>
        <v>203039149</v>
      </c>
      <c r="C1273" s="548" t="str">
        <f t="shared" si="77"/>
        <v>31.03.2023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Нео Лондон Капитал АД</v>
      </c>
      <c r="B1274" s="99">
        <f t="shared" si="76"/>
        <v>203039149</v>
      </c>
      <c r="C1274" s="548" t="str">
        <f t="shared" si="77"/>
        <v>31.03.2023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Нео Лондон Капитал АД</v>
      </c>
      <c r="B1275" s="99">
        <f t="shared" si="76"/>
        <v>203039149</v>
      </c>
      <c r="C1275" s="548" t="str">
        <f t="shared" si="77"/>
        <v>31.03.2023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Нео Лондон Капитал АД</v>
      </c>
      <c r="B1276" s="99">
        <f t="shared" si="76"/>
        <v>203039149</v>
      </c>
      <c r="C1276" s="548" t="str">
        <f t="shared" si="77"/>
        <v>31.03.2023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Нео Лондон Капитал АД</v>
      </c>
      <c r="B1277" s="99">
        <f t="shared" si="76"/>
        <v>203039149</v>
      </c>
      <c r="C1277" s="548" t="str">
        <f t="shared" si="77"/>
        <v>31.03.2023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Нео Лондон Капитал АД</v>
      </c>
      <c r="B1278" s="99">
        <f t="shared" si="76"/>
        <v>203039149</v>
      </c>
      <c r="C1278" s="548" t="str">
        <f t="shared" si="77"/>
        <v>31.03.2023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Нео Лондон Капитал АД</v>
      </c>
      <c r="B1279" s="99">
        <f t="shared" si="76"/>
        <v>203039149</v>
      </c>
      <c r="C1279" s="548" t="str">
        <f t="shared" si="77"/>
        <v>31.03.2023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Нео Лондон Капитал АД</v>
      </c>
      <c r="B1280" s="99">
        <f t="shared" si="76"/>
        <v>203039149</v>
      </c>
      <c r="C1280" s="548" t="str">
        <f t="shared" si="77"/>
        <v>31.03.2023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Нео Лондон Капитал АД</v>
      </c>
      <c r="B1281" s="99">
        <f t="shared" si="76"/>
        <v>203039149</v>
      </c>
      <c r="C1281" s="548" t="str">
        <f t="shared" si="77"/>
        <v>31.03.2023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Нео Лондон Капитал АД</v>
      </c>
      <c r="B1282" s="99">
        <f t="shared" si="76"/>
        <v>203039149</v>
      </c>
      <c r="C1282" s="548" t="str">
        <f t="shared" si="77"/>
        <v>31.03.2023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Нео Лондон Капитал АД</v>
      </c>
      <c r="B1283" s="99">
        <f t="shared" si="76"/>
        <v>203039149</v>
      </c>
      <c r="C1283" s="548" t="str">
        <f t="shared" si="77"/>
        <v>31.03.2023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Нео Лондон Капитал АД</v>
      </c>
      <c r="B1284" s="99">
        <f t="shared" si="76"/>
        <v>203039149</v>
      </c>
      <c r="C1284" s="548" t="str">
        <f t="shared" si="77"/>
        <v>31.03.2023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Нео Лондон Капитал АД</v>
      </c>
      <c r="B1285" s="99">
        <f t="shared" si="76"/>
        <v>203039149</v>
      </c>
      <c r="C1285" s="548" t="str">
        <f t="shared" si="77"/>
        <v>31.03.2023</v>
      </c>
      <c r="D1285" s="99" t="s">
        <v>769</v>
      </c>
      <c r="E1285" s="99">
        <v>7</v>
      </c>
      <c r="F1285" s="99" t="s">
        <v>79</v>
      </c>
      <c r="H1285" s="483">
        <f>'Справка 8'!I17</f>
        <v>0</v>
      </c>
    </row>
    <row r="1286" spans="1:8" ht="15.75">
      <c r="A1286" s="99" t="str">
        <f t="shared" si="75"/>
        <v>Нео Лондон Капитал АД</v>
      </c>
      <c r="B1286" s="99">
        <f t="shared" si="76"/>
        <v>203039149</v>
      </c>
      <c r="C1286" s="548" t="str">
        <f t="shared" si="77"/>
        <v>31.03.2023</v>
      </c>
      <c r="D1286" s="99" t="s">
        <v>770</v>
      </c>
      <c r="E1286" s="99">
        <v>7</v>
      </c>
      <c r="F1286" s="99" t="s">
        <v>761</v>
      </c>
      <c r="H1286" s="483">
        <f>'Справка 8'!I18</f>
        <v>0</v>
      </c>
    </row>
    <row r="1287" spans="1:8" ht="15.75">
      <c r="A1287" s="99" t="str">
        <f t="shared" si="75"/>
        <v>Нео Лондон Капитал АД</v>
      </c>
      <c r="B1287" s="99">
        <f t="shared" si="76"/>
        <v>203039149</v>
      </c>
      <c r="C1287" s="548" t="str">
        <f t="shared" si="77"/>
        <v>31.03.2023</v>
      </c>
      <c r="D1287" s="99" t="s">
        <v>772</v>
      </c>
      <c r="E1287" s="99">
        <v>7</v>
      </c>
      <c r="F1287" s="99" t="s">
        <v>762</v>
      </c>
      <c r="H1287" s="483">
        <f>'Справка 8'!I20</f>
        <v>49895</v>
      </c>
    </row>
    <row r="1288" spans="1:8" ht="15.75">
      <c r="A1288" s="99" t="str">
        <f t="shared" si="75"/>
        <v>Нео Лондон Капитал АД</v>
      </c>
      <c r="B1288" s="99">
        <f t="shared" si="76"/>
        <v>203039149</v>
      </c>
      <c r="C1288" s="548" t="str">
        <f t="shared" si="77"/>
        <v>31.03.2023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Нео Лондон Капитал АД</v>
      </c>
      <c r="B1289" s="99">
        <f t="shared" si="76"/>
        <v>203039149</v>
      </c>
      <c r="C1289" s="548" t="str">
        <f t="shared" si="77"/>
        <v>31.03.2023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Нео Лондон Капитал АД</v>
      </c>
      <c r="B1290" s="99">
        <f t="shared" si="76"/>
        <v>203039149</v>
      </c>
      <c r="C1290" s="548" t="str">
        <f t="shared" si="77"/>
        <v>31.03.2023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Нео Лондон Капитал АД</v>
      </c>
      <c r="B1291" s="99">
        <f t="shared" si="76"/>
        <v>203039149</v>
      </c>
      <c r="C1291" s="548" t="str">
        <f t="shared" si="77"/>
        <v>31.03.2023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Нео Лондон Капитал АД</v>
      </c>
      <c r="B1292" s="99">
        <f t="shared" si="76"/>
        <v>203039149</v>
      </c>
      <c r="C1292" s="548" t="str">
        <f t="shared" si="77"/>
        <v>31.03.2023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Нео Лондон Капитал АД</v>
      </c>
      <c r="B1293" s="99">
        <f t="shared" si="76"/>
        <v>203039149</v>
      </c>
      <c r="C1293" s="548" t="str">
        <f t="shared" si="77"/>
        <v>31.03.2023</v>
      </c>
      <c r="D1293" s="99" t="s">
        <v>784</v>
      </c>
      <c r="E1293" s="99">
        <v>7</v>
      </c>
      <c r="F1293" s="99" t="s">
        <v>783</v>
      </c>
      <c r="H1293" s="483">
        <f>'Справка 8'!I26</f>
        <v>6297</v>
      </c>
    </row>
    <row r="1294" spans="1:8" ht="15.75">
      <c r="A1294" s="99" t="str">
        <f t="shared" si="75"/>
        <v>Нео Лондон Капитал АД</v>
      </c>
      <c r="B1294" s="99">
        <f t="shared" si="76"/>
        <v>203039149</v>
      </c>
      <c r="C1294" s="548" t="str">
        <f t="shared" si="77"/>
        <v>31.03.2023</v>
      </c>
      <c r="D1294" s="99" t="s">
        <v>786</v>
      </c>
      <c r="E1294" s="99">
        <v>7</v>
      </c>
      <c r="F1294" s="99" t="s">
        <v>771</v>
      </c>
      <c r="H1294" s="483">
        <f>'Справка 8'!I27</f>
        <v>56192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203039149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9995</v>
      </c>
      <c r="H12" s="187">
        <v>9995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9995</v>
      </c>
      <c r="H13" s="187">
        <v>9995</v>
      </c>
    </row>
    <row r="14" spans="1:8" ht="15.75">
      <c r="A14" s="84" t="s">
        <v>30</v>
      </c>
      <c r="B14" s="86" t="s">
        <v>31</v>
      </c>
      <c r="C14" s="188">
        <f>1353+6</f>
        <v>1359</v>
      </c>
      <c r="D14" s="188">
        <v>1353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7" t="s">
        <v>47</v>
      </c>
      <c r="F18" s="466" t="s">
        <v>48</v>
      </c>
      <c r="G18" s="575">
        <f>G12+G15+G16+G17</f>
        <v>9995</v>
      </c>
      <c r="H18" s="576">
        <f>H12+H15+H16+H17</f>
        <v>9995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8" t="s">
        <v>52</v>
      </c>
      <c r="B20" s="90" t="s">
        <v>53</v>
      </c>
      <c r="C20" s="563">
        <f>SUM(C12:C19)</f>
        <v>1359</v>
      </c>
      <c r="D20" s="564">
        <f>SUM(D12:D19)</f>
        <v>1353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f>70038+99+519</f>
        <v>70656</v>
      </c>
      <c r="D21" s="462">
        <v>70038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79">
        <f>SUM(G23:G25)</f>
        <v>999</v>
      </c>
      <c r="H22" s="580">
        <f>SUM(H23:H25)</f>
        <v>999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>
        <v>999</v>
      </c>
      <c r="H23" s="187">
        <v>999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3">
        <f>G20+G21+G22</f>
        <v>999</v>
      </c>
      <c r="H26" s="564">
        <f>H20+H21+H22</f>
        <v>999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7"/>
      <c r="H27" s="578"/>
    </row>
    <row r="28" spans="1:13" ht="15.75">
      <c r="A28" s="468" t="s">
        <v>82</v>
      </c>
      <c r="B28" s="91" t="s">
        <v>83</v>
      </c>
      <c r="C28" s="563">
        <f>SUM(C24:C27)</f>
        <v>0</v>
      </c>
      <c r="D28" s="564">
        <f>SUM(D24:D27)</f>
        <v>0</v>
      </c>
      <c r="E28" s="193" t="s">
        <v>84</v>
      </c>
      <c r="F28" s="87" t="s">
        <v>85</v>
      </c>
      <c r="G28" s="561">
        <f>SUM(G29:G31)</f>
        <v>8698</v>
      </c>
      <c r="H28" s="562">
        <f>SUM(H29:H31)</f>
        <v>8121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8698</v>
      </c>
      <c r="H29" s="188">
        <v>8121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417</v>
      </c>
      <c r="D31" s="188">
        <v>417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192</v>
      </c>
      <c r="H32" s="188">
        <v>577</v>
      </c>
      <c r="M32" s="92"/>
    </row>
    <row r="33" spans="1:8" ht="15.75">
      <c r="A33" s="468" t="s">
        <v>99</v>
      </c>
      <c r="B33" s="91" t="s">
        <v>100</v>
      </c>
      <c r="C33" s="563">
        <f>C31+C32</f>
        <v>417</v>
      </c>
      <c r="D33" s="564">
        <f>D31+D32</f>
        <v>417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1"/>
      <c r="D34" s="562"/>
      <c r="E34" s="470" t="s">
        <v>104</v>
      </c>
      <c r="F34" s="89" t="s">
        <v>105</v>
      </c>
      <c r="G34" s="563">
        <f>G28+G32+G33</f>
        <v>8890</v>
      </c>
      <c r="H34" s="564">
        <f>H28+H32+H33</f>
        <v>8698</v>
      </c>
    </row>
    <row r="35" spans="1:8" ht="15.75">
      <c r="A35" s="84" t="s">
        <v>106</v>
      </c>
      <c r="B35" s="88" t="s">
        <v>107</v>
      </c>
      <c r="C35" s="561">
        <f>SUM(C36:C39)</f>
        <v>0</v>
      </c>
      <c r="D35" s="562">
        <f>SUM(D36:D39)</f>
        <v>0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5">
        <f>G26+G18+G34</f>
        <v>19884</v>
      </c>
      <c r="H37" s="566">
        <f>H26+H18+H34</f>
        <v>19692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9672</v>
      </c>
      <c r="H40" s="549">
        <v>9624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27271</v>
      </c>
      <c r="H45" s="188">
        <v>27271</v>
      </c>
    </row>
    <row r="46" spans="1:13" ht="15.75">
      <c r="A46" s="459" t="s">
        <v>137</v>
      </c>
      <c r="B46" s="90" t="s">
        <v>138</v>
      </c>
      <c r="C46" s="563">
        <f>C35+C40+C45</f>
        <v>0</v>
      </c>
      <c r="D46" s="564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8"/>
      <c r="E48" s="192" t="s">
        <v>146</v>
      </c>
      <c r="F48" s="87" t="s">
        <v>147</v>
      </c>
      <c r="G48" s="188">
        <v>17994</v>
      </c>
      <c r="H48" s="188">
        <v>17994</v>
      </c>
      <c r="M48" s="92"/>
    </row>
    <row r="49" spans="1:8" ht="15.75">
      <c r="A49" s="84" t="s">
        <v>148</v>
      </c>
      <c r="B49" s="88" t="s">
        <v>149</v>
      </c>
      <c r="C49" s="188">
        <v>916</v>
      </c>
      <c r="D49" s="187">
        <v>47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45265</v>
      </c>
      <c r="H50" s="562">
        <f>SUM(H44:H49)</f>
        <v>45265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8" t="s">
        <v>156</v>
      </c>
      <c r="B52" s="90" t="s">
        <v>157</v>
      </c>
      <c r="C52" s="563">
        <f>SUM(C48:C51)</f>
        <v>916</v>
      </c>
      <c r="D52" s="564">
        <f>SUM(D48:D51)</f>
        <v>47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2116</v>
      </c>
      <c r="H54" s="188">
        <v>2054</v>
      </c>
    </row>
    <row r="55" spans="1:8" ht="15.75">
      <c r="A55" s="94" t="s">
        <v>166</v>
      </c>
      <c r="B55" s="90" t="s">
        <v>167</v>
      </c>
      <c r="C55" s="464"/>
      <c r="D55" s="464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7">
        <f>C20+C21+C22+C28+C33+C46+C52+C54+C55</f>
        <v>73348</v>
      </c>
      <c r="D56" s="568">
        <f>D20+D21+D22+D28+D33+D46+D52+D54+D55</f>
        <v>71855</v>
      </c>
      <c r="E56" s="94" t="s">
        <v>825</v>
      </c>
      <c r="F56" s="93" t="s">
        <v>172</v>
      </c>
      <c r="G56" s="565">
        <f>G50+G52+G53+G54+G55</f>
        <v>47381</v>
      </c>
      <c r="H56" s="566">
        <f>H50+H52+H53+H54+H55</f>
        <v>47319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>
        <v>1000</v>
      </c>
      <c r="H59" s="188">
        <v>1000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13937</v>
      </c>
      <c r="H60" s="188">
        <v>14736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1">
        <f>SUM(G62:G68)</f>
        <v>43937</v>
      </c>
      <c r="H61" s="562">
        <f>SUM(H62:H68)</f>
        <v>42406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13001</v>
      </c>
      <c r="H63" s="188">
        <v>12842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165</v>
      </c>
      <c r="H64" s="188">
        <v>208</v>
      </c>
      <c r="M64" s="92"/>
    </row>
    <row r="65" spans="1:8" ht="15.75">
      <c r="A65" s="468" t="s">
        <v>52</v>
      </c>
      <c r="B65" s="90" t="s">
        <v>198</v>
      </c>
      <c r="C65" s="563">
        <f>SUM(C59:C64)</f>
        <v>0</v>
      </c>
      <c r="D65" s="564">
        <f>SUM(D59:D64)</f>
        <v>0</v>
      </c>
      <c r="E65" s="84" t="s">
        <v>201</v>
      </c>
      <c r="F65" s="87" t="s">
        <v>202</v>
      </c>
      <c r="G65" s="188">
        <v>30660</v>
      </c>
      <c r="H65" s="188">
        <v>29182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16</v>
      </c>
      <c r="H66" s="188">
        <v>16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3</v>
      </c>
      <c r="H67" s="188">
        <v>4</v>
      </c>
    </row>
    <row r="68" spans="1:8" ht="15.75">
      <c r="A68" s="84" t="s">
        <v>206</v>
      </c>
      <c r="B68" s="86" t="s">
        <v>207</v>
      </c>
      <c r="C68" s="188">
        <v>0</v>
      </c>
      <c r="D68" s="188"/>
      <c r="E68" s="84" t="s">
        <v>212</v>
      </c>
      <c r="F68" s="87" t="s">
        <v>213</v>
      </c>
      <c r="G68" s="188">
        <v>92</v>
      </c>
      <c r="H68" s="188">
        <v>154</v>
      </c>
    </row>
    <row r="69" spans="1:8" ht="15.75">
      <c r="A69" s="84" t="s">
        <v>210</v>
      </c>
      <c r="B69" s="86" t="s">
        <v>211</v>
      </c>
      <c r="C69" s="188">
        <v>41</v>
      </c>
      <c r="D69" s="188">
        <v>7</v>
      </c>
      <c r="E69" s="192" t="s">
        <v>79</v>
      </c>
      <c r="F69" s="87" t="s">
        <v>216</v>
      </c>
      <c r="G69" s="188">
        <v>4</v>
      </c>
      <c r="H69" s="188">
        <v>44</v>
      </c>
    </row>
    <row r="70" spans="1:8" ht="15.75">
      <c r="A70" s="84" t="s">
        <v>214</v>
      </c>
      <c r="B70" s="86" t="s">
        <v>215</v>
      </c>
      <c r="C70" s="188">
        <v>1242</v>
      </c>
      <c r="D70" s="188">
        <v>1108</v>
      </c>
      <c r="E70" s="84" t="s">
        <v>219</v>
      </c>
      <c r="F70" s="87" t="s">
        <v>220</v>
      </c>
      <c r="G70" s="188">
        <v>10</v>
      </c>
      <c r="H70" s="188">
        <v>10</v>
      </c>
    </row>
    <row r="71" spans="1:8" ht="15.75">
      <c r="A71" s="84" t="s">
        <v>217</v>
      </c>
      <c r="B71" s="86" t="s">
        <v>218</v>
      </c>
      <c r="C71" s="188">
        <v>4817</v>
      </c>
      <c r="D71" s="188">
        <v>5629</v>
      </c>
      <c r="E71" s="460" t="s">
        <v>47</v>
      </c>
      <c r="F71" s="89" t="s">
        <v>223</v>
      </c>
      <c r="G71" s="563">
        <f>G59+G60+G61+G69+G70</f>
        <v>58888</v>
      </c>
      <c r="H71" s="564">
        <f>H59+H60+H61+H69+H70</f>
        <v>58196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12</v>
      </c>
      <c r="D73" s="188">
        <v>4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1"/>
      <c r="H74" s="587"/>
    </row>
    <row r="75" spans="1:8" ht="15.75">
      <c r="A75" s="84" t="s">
        <v>228</v>
      </c>
      <c r="B75" s="86" t="s">
        <v>229</v>
      </c>
      <c r="C75" s="188">
        <v>38</v>
      </c>
      <c r="D75" s="188">
        <v>521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3">
        <f>SUM(C68:C75)</f>
        <v>6150</v>
      </c>
      <c r="D76" s="564">
        <f>SUM(D68:D75)</f>
        <v>7269</v>
      </c>
      <c r="E76" s="538"/>
      <c r="F76" s="539"/>
      <c r="G76" s="561"/>
      <c r="H76" s="587"/>
    </row>
    <row r="77" spans="1:8" ht="15.75">
      <c r="A77" s="84"/>
      <c r="B77" s="86"/>
      <c r="C77" s="561"/>
      <c r="D77" s="562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56192</v>
      </c>
      <c r="D79" s="562">
        <f>SUM(D80:D82)</f>
        <v>55553</v>
      </c>
      <c r="E79" s="196" t="s">
        <v>824</v>
      </c>
      <c r="F79" s="93" t="s">
        <v>241</v>
      </c>
      <c r="G79" s="565">
        <f>G71+G73+G75+G77</f>
        <v>58888</v>
      </c>
      <c r="H79" s="566">
        <f>H71+H73+H75+H77</f>
        <v>58196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56192</v>
      </c>
      <c r="D82" s="188">
        <v>55553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8" t="s">
        <v>249</v>
      </c>
      <c r="B85" s="90" t="s">
        <v>250</v>
      </c>
      <c r="C85" s="563">
        <f>C84+C83+C79</f>
        <v>56192</v>
      </c>
      <c r="D85" s="564">
        <f>D84+D83+D79</f>
        <v>55553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1</v>
      </c>
      <c r="D88" s="188">
        <v>1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107</v>
      </c>
      <c r="D89" s="188">
        <v>145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8" t="s">
        <v>823</v>
      </c>
      <c r="B92" s="90" t="s">
        <v>260</v>
      </c>
      <c r="C92" s="563">
        <f>SUM(C88:C91)</f>
        <v>108</v>
      </c>
      <c r="D92" s="564">
        <f>SUM(D88:D91)</f>
        <v>146</v>
      </c>
      <c r="E92" s="195"/>
      <c r="F92" s="97"/>
      <c r="G92" s="588"/>
      <c r="H92" s="589"/>
      <c r="M92" s="92"/>
    </row>
    <row r="93" spans="1:8" ht="15.75">
      <c r="A93" s="459" t="s">
        <v>261</v>
      </c>
      <c r="B93" s="90" t="s">
        <v>262</v>
      </c>
      <c r="C93" s="464">
        <v>27</v>
      </c>
      <c r="D93" s="464">
        <v>8</v>
      </c>
      <c r="E93" s="195"/>
      <c r="F93" s="97"/>
      <c r="G93" s="588"/>
      <c r="H93" s="589"/>
    </row>
    <row r="94" spans="1:13" ht="16.5" thickBot="1">
      <c r="A94" s="476" t="s">
        <v>263</v>
      </c>
      <c r="B94" s="217" t="s">
        <v>264</v>
      </c>
      <c r="C94" s="567">
        <f>C65+C76+C85+C92+C93</f>
        <v>62477</v>
      </c>
      <c r="D94" s="568">
        <f>D65+D76+D85+D92+D93</f>
        <v>62976</v>
      </c>
      <c r="E94" s="218"/>
      <c r="F94" s="219"/>
      <c r="G94" s="590"/>
      <c r="H94" s="591"/>
      <c r="M94" s="92"/>
    </row>
    <row r="95" spans="1:8" ht="32.25" thickBot="1">
      <c r="A95" s="473" t="s">
        <v>265</v>
      </c>
      <c r="B95" s="474" t="s">
        <v>266</v>
      </c>
      <c r="C95" s="569">
        <f>C94+C56</f>
        <v>135825</v>
      </c>
      <c r="D95" s="570">
        <f>D94+D56</f>
        <v>134831</v>
      </c>
      <c r="E95" s="220" t="s">
        <v>916</v>
      </c>
      <c r="F95" s="475" t="s">
        <v>268</v>
      </c>
      <c r="G95" s="569">
        <f>G37+G40+G56+G79</f>
        <v>135825</v>
      </c>
      <c r="H95" s="570">
        <f>H37+H40+H56+H79</f>
        <v>134831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8" t="s">
        <v>950</v>
      </c>
      <c r="B98" s="669" t="str">
        <f>pdeReportingDate</f>
        <v>30.05.2023</v>
      </c>
      <c r="C98" s="669"/>
      <c r="D98" s="669"/>
      <c r="E98" s="669"/>
      <c r="F98" s="669"/>
      <c r="G98" s="669"/>
      <c r="H98" s="669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70" t="str">
        <f>authorName</f>
        <v>Сузан Басри</v>
      </c>
      <c r="C100" s="670"/>
      <c r="D100" s="670"/>
      <c r="E100" s="670"/>
      <c r="F100" s="670"/>
      <c r="G100" s="670"/>
      <c r="H100" s="670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0"/>
      <c r="B103" s="668" t="s">
        <v>952</v>
      </c>
      <c r="C103" s="668"/>
      <c r="D103" s="668"/>
      <c r="E103" s="668"/>
      <c r="M103" s="92"/>
    </row>
    <row r="104" spans="1:5" ht="21.75" customHeight="1">
      <c r="A104" s="660"/>
      <c r="B104" s="668" t="s">
        <v>952</v>
      </c>
      <c r="C104" s="668"/>
      <c r="D104" s="668"/>
      <c r="E104" s="668"/>
    </row>
    <row r="105" spans="1:13" ht="21.75" customHeight="1">
      <c r="A105" s="660"/>
      <c r="B105" s="668" t="s">
        <v>952</v>
      </c>
      <c r="C105" s="668"/>
      <c r="D105" s="668"/>
      <c r="E105" s="668"/>
      <c r="M105" s="92"/>
    </row>
    <row r="106" spans="1:5" ht="21.75" customHeight="1">
      <c r="A106" s="660"/>
      <c r="B106" s="668" t="s">
        <v>952</v>
      </c>
      <c r="C106" s="668"/>
      <c r="D106" s="668"/>
      <c r="E106" s="668"/>
    </row>
    <row r="107" spans="1:13" ht="21.75" customHeight="1">
      <c r="A107" s="660"/>
      <c r="B107" s="668"/>
      <c r="C107" s="668"/>
      <c r="D107" s="668"/>
      <c r="E107" s="668"/>
      <c r="M107" s="92"/>
    </row>
    <row r="108" spans="1:5" ht="21.75" customHeight="1">
      <c r="A108" s="660"/>
      <c r="B108" s="668"/>
      <c r="C108" s="668"/>
      <c r="D108" s="668"/>
      <c r="E108" s="668"/>
    </row>
    <row r="109" spans="1:13" ht="21.75" customHeight="1">
      <c r="A109" s="660"/>
      <c r="B109" s="668"/>
      <c r="C109" s="668"/>
      <c r="D109" s="668"/>
      <c r="E109" s="668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fitToHeight="2" fitToWidth="1" horizontalDpi="600" verticalDpi="600" orientation="landscape" paperSize="9" scale="5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НЕО ЛОНДОН КАПИТАЛ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203039149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4</v>
      </c>
      <c r="D12" s="306">
        <v>5</v>
      </c>
      <c r="E12" s="185" t="s">
        <v>277</v>
      </c>
      <c r="F12" s="231" t="s">
        <v>278</v>
      </c>
      <c r="G12" s="306"/>
      <c r="H12" s="307"/>
    </row>
    <row r="13" spans="1:8" ht="15.75">
      <c r="A13" s="185" t="s">
        <v>279</v>
      </c>
      <c r="B13" s="181" t="s">
        <v>280</v>
      </c>
      <c r="C13" s="306">
        <v>69</v>
      </c>
      <c r="D13" s="306">
        <v>64</v>
      </c>
      <c r="E13" s="185" t="s">
        <v>281</v>
      </c>
      <c r="F13" s="231" t="s">
        <v>282</v>
      </c>
      <c r="G13" s="306"/>
      <c r="H13" s="307"/>
    </row>
    <row r="14" spans="1:8" ht="15.75">
      <c r="A14" s="185" t="s">
        <v>283</v>
      </c>
      <c r="B14" s="181" t="s">
        <v>284</v>
      </c>
      <c r="C14" s="306">
        <v>1</v>
      </c>
      <c r="D14" s="306"/>
      <c r="E14" s="236" t="s">
        <v>285</v>
      </c>
      <c r="F14" s="231" t="s">
        <v>286</v>
      </c>
      <c r="G14" s="306">
        <v>143</v>
      </c>
      <c r="H14" s="306">
        <v>13</v>
      </c>
    </row>
    <row r="15" spans="1:8" ht="15.75">
      <c r="A15" s="185" t="s">
        <v>287</v>
      </c>
      <c r="B15" s="181" t="s">
        <v>288</v>
      </c>
      <c r="C15" s="306">
        <v>40</v>
      </c>
      <c r="D15" s="306">
        <v>39</v>
      </c>
      <c r="E15" s="236" t="s">
        <v>79</v>
      </c>
      <c r="F15" s="231" t="s">
        <v>289</v>
      </c>
      <c r="G15" s="306">
        <v>519</v>
      </c>
      <c r="H15" s="306"/>
    </row>
    <row r="16" spans="1:8" ht="15.75">
      <c r="A16" s="185" t="s">
        <v>290</v>
      </c>
      <c r="B16" s="181" t="s">
        <v>291</v>
      </c>
      <c r="C16" s="306">
        <v>9</v>
      </c>
      <c r="D16" s="306">
        <v>7</v>
      </c>
      <c r="E16" s="227" t="s">
        <v>52</v>
      </c>
      <c r="F16" s="255" t="s">
        <v>292</v>
      </c>
      <c r="G16" s="594">
        <f>SUM(G12:G15)</f>
        <v>662</v>
      </c>
      <c r="H16" s="595">
        <f>SUM(H12:H15)</f>
        <v>13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6">
        <v>101</v>
      </c>
      <c r="D19" s="306">
        <v>96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224</v>
      </c>
      <c r="D22" s="595">
        <f>SUM(D12:D18)+D19</f>
        <v>211</v>
      </c>
      <c r="E22" s="185" t="s">
        <v>309</v>
      </c>
      <c r="F22" s="228" t="s">
        <v>310</v>
      </c>
      <c r="G22" s="306">
        <v>60</v>
      </c>
      <c r="H22" s="306">
        <v>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/>
      <c r="H24" s="306">
        <v>10</v>
      </c>
    </row>
    <row r="25" spans="1:8" ht="31.5">
      <c r="A25" s="185" t="s">
        <v>316</v>
      </c>
      <c r="B25" s="228" t="s">
        <v>317</v>
      </c>
      <c r="C25" s="306">
        <v>744</v>
      </c>
      <c r="D25" s="306">
        <v>715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/>
      <c r="D26" s="306"/>
      <c r="E26" s="185" t="s">
        <v>322</v>
      </c>
      <c r="F26" s="228" t="s">
        <v>323</v>
      </c>
      <c r="G26" s="306">
        <v>639</v>
      </c>
      <c r="H26" s="306">
        <v>638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4">
        <f>SUM(G22:G26)</f>
        <v>699</v>
      </c>
      <c r="H27" s="595">
        <f>SUM(H22:H26)</f>
        <v>656</v>
      </c>
    </row>
    <row r="28" spans="1:8" ht="15.75">
      <c r="A28" s="185" t="s">
        <v>79</v>
      </c>
      <c r="B28" s="228" t="s">
        <v>327</v>
      </c>
      <c r="C28" s="306">
        <v>91</v>
      </c>
      <c r="D28" s="306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835</v>
      </c>
      <c r="D29" s="595">
        <f>SUM(D25:D28)</f>
        <v>732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1059</v>
      </c>
      <c r="D31" s="601">
        <f>D29+D22</f>
        <v>943</v>
      </c>
      <c r="E31" s="242" t="s">
        <v>800</v>
      </c>
      <c r="F31" s="257" t="s">
        <v>331</v>
      </c>
      <c r="G31" s="244">
        <f>G16+G18+G27</f>
        <v>1361</v>
      </c>
      <c r="H31" s="245">
        <f>H16+H18+H27</f>
        <v>669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302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0</v>
      </c>
      <c r="H33" s="595">
        <f>IF((D31-H31)&gt;0,D31-H31,0)</f>
        <v>274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2">
        <f>C31-C34+C35</f>
        <v>1059</v>
      </c>
      <c r="D36" s="603">
        <f>D31-D34+D35</f>
        <v>943</v>
      </c>
      <c r="E36" s="253" t="s">
        <v>346</v>
      </c>
      <c r="F36" s="247" t="s">
        <v>347</v>
      </c>
      <c r="G36" s="258">
        <f>G35-G34+G31</f>
        <v>1361</v>
      </c>
      <c r="H36" s="259">
        <f>H35-H34+H31</f>
        <v>669</v>
      </c>
    </row>
    <row r="37" spans="1:8" ht="15.75">
      <c r="A37" s="252" t="s">
        <v>348</v>
      </c>
      <c r="B37" s="222" t="s">
        <v>349</v>
      </c>
      <c r="C37" s="600">
        <f>IF((G36-C36)&gt;0,G36-C36,0)</f>
        <v>302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274</v>
      </c>
    </row>
    <row r="38" spans="1:8" ht="15.75">
      <c r="A38" s="225" t="s">
        <v>352</v>
      </c>
      <c r="B38" s="229" t="s">
        <v>353</v>
      </c>
      <c r="C38" s="594">
        <f>C39+C40+C41</f>
        <v>62</v>
      </c>
      <c r="D38" s="595">
        <f>D39+D40+D41</f>
        <v>50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62</v>
      </c>
      <c r="D40" s="307">
        <v>50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324</v>
      </c>
    </row>
    <row r="43" spans="1:8" ht="15.75">
      <c r="A43" s="224" t="s">
        <v>364</v>
      </c>
      <c r="B43" s="177" t="s">
        <v>365</v>
      </c>
      <c r="C43" s="306">
        <v>48</v>
      </c>
      <c r="D43" s="306"/>
      <c r="E43" s="224" t="s">
        <v>364</v>
      </c>
      <c r="F43" s="186" t="s">
        <v>366</v>
      </c>
      <c r="G43" s="551"/>
      <c r="H43" s="604">
        <v>290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34</v>
      </c>
    </row>
    <row r="45" spans="1:8" ht="16.5" thickBot="1">
      <c r="A45" s="261" t="s">
        <v>371</v>
      </c>
      <c r="B45" s="262" t="s">
        <v>372</v>
      </c>
      <c r="C45" s="596">
        <f>C36+C38+C42</f>
        <v>1361</v>
      </c>
      <c r="D45" s="597">
        <f>D36+D38+D42</f>
        <v>993</v>
      </c>
      <c r="E45" s="261" t="s">
        <v>373</v>
      </c>
      <c r="F45" s="263" t="s">
        <v>374</v>
      </c>
      <c r="G45" s="596">
        <f>G42+G36</f>
        <v>1361</v>
      </c>
      <c r="H45" s="597">
        <f>H42+H36</f>
        <v>993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2" t="s">
        <v>951</v>
      </c>
      <c r="B47" s="672"/>
      <c r="C47" s="672"/>
      <c r="D47" s="672"/>
      <c r="E47" s="672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8" t="s">
        <v>950</v>
      </c>
      <c r="B50" s="669" t="str">
        <f>pdeReportingDate</f>
        <v>30.05.2023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70" t="str">
        <f>authorName</f>
        <v>Сузан Басри</v>
      </c>
      <c r="C52" s="670"/>
      <c r="D52" s="670"/>
      <c r="E52" s="670"/>
      <c r="F52" s="670"/>
      <c r="G52" s="670"/>
      <c r="H52" s="670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0"/>
      <c r="B55" s="668" t="s">
        <v>952</v>
      </c>
      <c r="C55" s="668"/>
      <c r="D55" s="668"/>
      <c r="E55" s="668"/>
      <c r="F55" s="542"/>
      <c r="G55" s="44"/>
      <c r="H55" s="41"/>
    </row>
    <row r="56" spans="1:8" ht="15.75" customHeight="1">
      <c r="A56" s="660"/>
      <c r="B56" s="668" t="s">
        <v>952</v>
      </c>
      <c r="C56" s="668"/>
      <c r="D56" s="668"/>
      <c r="E56" s="668"/>
      <c r="F56" s="542"/>
      <c r="G56" s="44"/>
      <c r="H56" s="41"/>
    </row>
    <row r="57" spans="1:8" ht="15.75" customHeight="1">
      <c r="A57" s="660"/>
      <c r="B57" s="668" t="s">
        <v>952</v>
      </c>
      <c r="C57" s="668"/>
      <c r="D57" s="668"/>
      <c r="E57" s="668"/>
      <c r="F57" s="542"/>
      <c r="G57" s="44"/>
      <c r="H57" s="41"/>
    </row>
    <row r="58" spans="1:8" ht="15.75" customHeight="1">
      <c r="A58" s="660"/>
      <c r="B58" s="668" t="s">
        <v>952</v>
      </c>
      <c r="C58" s="668"/>
      <c r="D58" s="668"/>
      <c r="E58" s="668"/>
      <c r="F58" s="542"/>
      <c r="G58" s="44"/>
      <c r="H58" s="41"/>
    </row>
    <row r="59" spans="1:8" ht="15.75">
      <c r="A59" s="660"/>
      <c r="B59" s="668"/>
      <c r="C59" s="668"/>
      <c r="D59" s="668"/>
      <c r="E59" s="668"/>
      <c r="F59" s="542"/>
      <c r="G59" s="44"/>
      <c r="H59" s="41"/>
    </row>
    <row r="60" spans="1:8" ht="15.75">
      <c r="A60" s="660"/>
      <c r="B60" s="668"/>
      <c r="C60" s="668"/>
      <c r="D60" s="668"/>
      <c r="E60" s="668"/>
      <c r="F60" s="542"/>
      <c r="G60" s="44"/>
      <c r="H60" s="41"/>
    </row>
    <row r="61" spans="1:8" ht="15.75">
      <c r="A61" s="660"/>
      <c r="B61" s="668"/>
      <c r="C61" s="668"/>
      <c r="D61" s="668"/>
      <c r="E61" s="668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01"/>
  <sheetViews>
    <sheetView zoomScaleSheetLayoutView="115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НЕО ЛОНДОН КАПИТАЛ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203039149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1905</v>
      </c>
      <c r="D11" s="188">
        <v>1532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-398</v>
      </c>
      <c r="D12" s="188">
        <v>-166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48</v>
      </c>
      <c r="D13" s="188">
        <v>53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-48</v>
      </c>
      <c r="D14" s="188">
        <v>-12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-158</v>
      </c>
      <c r="D15" s="188">
        <v>-488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16</v>
      </c>
      <c r="D20" s="188">
        <v>-3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1365</v>
      </c>
      <c r="D21" s="625">
        <f>SUM(D11:D20)</f>
        <v>916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0</v>
      </c>
      <c r="D33" s="625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2195</v>
      </c>
      <c r="D37" s="188">
        <v>2065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-3291</v>
      </c>
      <c r="D38" s="188">
        <v>-2633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-307</v>
      </c>
      <c r="D40" s="188">
        <v>-358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-1403</v>
      </c>
      <c r="D43" s="627">
        <f>SUM(D35:D42)</f>
        <v>-926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-38</v>
      </c>
      <c r="D44" s="298">
        <f>D43+D33+D21</f>
        <v>-10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146</v>
      </c>
      <c r="D45" s="299">
        <v>83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108</v>
      </c>
      <c r="D46" s="301">
        <f>D45+D44</f>
        <v>73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108</v>
      </c>
      <c r="D47" s="289">
        <v>71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9" t="str">
        <f>pdeReportingDate</f>
        <v>30.05.2023</v>
      </c>
      <c r="C54" s="669"/>
      <c r="D54" s="669"/>
      <c r="E54" s="669"/>
      <c r="F54" s="661"/>
      <c r="G54" s="661"/>
      <c r="H54" s="661"/>
      <c r="M54" s="92"/>
    </row>
    <row r="55" spans="1:13" s="41" customFormat="1" ht="15.75">
      <c r="A55" s="658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9" t="s">
        <v>8</v>
      </c>
      <c r="B56" s="670" t="str">
        <f>authorName</f>
        <v>Сузан Басри</v>
      </c>
      <c r="C56" s="670"/>
      <c r="D56" s="670"/>
      <c r="E56" s="670"/>
      <c r="F56" s="75"/>
      <c r="G56" s="75"/>
      <c r="H56" s="75"/>
    </row>
    <row r="57" spans="1:8" s="41" customFormat="1" ht="15.75">
      <c r="A57" s="659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9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0"/>
      <c r="B59" s="668" t="s">
        <v>952</v>
      </c>
      <c r="C59" s="668"/>
      <c r="D59" s="668"/>
      <c r="E59" s="668"/>
      <c r="F59" s="542"/>
      <c r="G59" s="44"/>
      <c r="H59" s="41"/>
    </row>
    <row r="60" spans="1:8" ht="15.75">
      <c r="A60" s="660"/>
      <c r="B60" s="668" t="s">
        <v>952</v>
      </c>
      <c r="C60" s="668"/>
      <c r="D60" s="668"/>
      <c r="E60" s="668"/>
      <c r="F60" s="542"/>
      <c r="G60" s="44"/>
      <c r="H60" s="41"/>
    </row>
    <row r="61" spans="1:8" ht="15.75">
      <c r="A61" s="660"/>
      <c r="B61" s="668" t="s">
        <v>952</v>
      </c>
      <c r="C61" s="668"/>
      <c r="D61" s="668"/>
      <c r="E61" s="668"/>
      <c r="F61" s="542"/>
      <c r="G61" s="44"/>
      <c r="H61" s="41"/>
    </row>
    <row r="62" spans="1:8" ht="15.75">
      <c r="A62" s="660"/>
      <c r="B62" s="668" t="s">
        <v>952</v>
      </c>
      <c r="C62" s="668"/>
      <c r="D62" s="668"/>
      <c r="E62" s="668"/>
      <c r="F62" s="542"/>
      <c r="G62" s="44"/>
      <c r="H62" s="41"/>
    </row>
    <row r="63" spans="1:8" ht="15.75">
      <c r="A63" s="660"/>
      <c r="B63" s="668"/>
      <c r="C63" s="668"/>
      <c r="D63" s="668"/>
      <c r="E63" s="668"/>
      <c r="F63" s="542"/>
      <c r="G63" s="44"/>
      <c r="H63" s="41"/>
    </row>
    <row r="64" spans="1:8" ht="15.75">
      <c r="A64" s="660"/>
      <c r="B64" s="668"/>
      <c r="C64" s="668"/>
      <c r="D64" s="668"/>
      <c r="E64" s="668"/>
      <c r="F64" s="542"/>
      <c r="G64" s="44"/>
      <c r="H64" s="41"/>
    </row>
    <row r="65" spans="1:8" ht="15.75">
      <c r="A65" s="660"/>
      <c r="B65" s="668"/>
      <c r="C65" s="668"/>
      <c r="D65" s="668"/>
      <c r="E65" s="668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НЕО ЛОНДОН КАПИТАЛ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203039149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8" t="s">
        <v>453</v>
      </c>
      <c r="B8" s="681" t="s">
        <v>454</v>
      </c>
      <c r="C8" s="674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4" t="s">
        <v>460</v>
      </c>
      <c r="L8" s="674" t="s">
        <v>461</v>
      </c>
      <c r="M8" s="499"/>
      <c r="N8" s="500"/>
    </row>
    <row r="9" spans="1:14" s="501" customFormat="1" ht="31.5">
      <c r="A9" s="679"/>
      <c r="B9" s="682"/>
      <c r="C9" s="675"/>
      <c r="D9" s="677" t="s">
        <v>802</v>
      </c>
      <c r="E9" s="677" t="s">
        <v>456</v>
      </c>
      <c r="F9" s="503" t="s">
        <v>457</v>
      </c>
      <c r="G9" s="503"/>
      <c r="H9" s="503"/>
      <c r="I9" s="684" t="s">
        <v>458</v>
      </c>
      <c r="J9" s="684" t="s">
        <v>459</v>
      </c>
      <c r="K9" s="675"/>
      <c r="L9" s="675"/>
      <c r="M9" s="504" t="s">
        <v>801</v>
      </c>
      <c r="N9" s="500"/>
    </row>
    <row r="10" spans="1:14" s="501" customFormat="1" ht="31.5">
      <c r="A10" s="680"/>
      <c r="B10" s="683"/>
      <c r="C10" s="676"/>
      <c r="D10" s="677"/>
      <c r="E10" s="677"/>
      <c r="F10" s="502" t="s">
        <v>462</v>
      </c>
      <c r="G10" s="502" t="s">
        <v>463</v>
      </c>
      <c r="H10" s="502" t="s">
        <v>464</v>
      </c>
      <c r="I10" s="676"/>
      <c r="J10" s="676"/>
      <c r="K10" s="676"/>
      <c r="L10" s="676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0">
        <f>'1-Баланс'!H18</f>
        <v>9995</v>
      </c>
      <c r="D13" s="550">
        <f>'1-Баланс'!H20</f>
        <v>0</v>
      </c>
      <c r="E13" s="550">
        <f>'1-Баланс'!H21</f>
        <v>0</v>
      </c>
      <c r="F13" s="550">
        <f>'1-Баланс'!H23</f>
        <v>999</v>
      </c>
      <c r="G13" s="550">
        <f>'1-Баланс'!H24</f>
        <v>0</v>
      </c>
      <c r="H13" s="551"/>
      <c r="I13" s="550">
        <f>'1-Баланс'!H29+'1-Баланс'!H32</f>
        <v>8698</v>
      </c>
      <c r="J13" s="550">
        <f>'1-Баланс'!H30+'1-Баланс'!H33</f>
        <v>0</v>
      </c>
      <c r="K13" s="551"/>
      <c r="L13" s="550">
        <f>SUM(C13:K13)</f>
        <v>19692</v>
      </c>
      <c r="M13" s="552">
        <f>'1-Баланс'!H40</f>
        <v>9624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0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0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19">
        <f>C13+C14</f>
        <v>9995</v>
      </c>
      <c r="D17" s="619">
        <f aca="true" t="shared" si="2" ref="D17:M17">D13+D14</f>
        <v>0</v>
      </c>
      <c r="E17" s="619">
        <f t="shared" si="2"/>
        <v>0</v>
      </c>
      <c r="F17" s="619">
        <f t="shared" si="2"/>
        <v>999</v>
      </c>
      <c r="G17" s="619">
        <f t="shared" si="2"/>
        <v>0</v>
      </c>
      <c r="H17" s="619">
        <f t="shared" si="2"/>
        <v>0</v>
      </c>
      <c r="I17" s="619">
        <f t="shared" si="2"/>
        <v>8698</v>
      </c>
      <c r="J17" s="619">
        <f t="shared" si="2"/>
        <v>0</v>
      </c>
      <c r="K17" s="619">
        <f t="shared" si="2"/>
        <v>0</v>
      </c>
      <c r="L17" s="550">
        <f t="shared" si="1"/>
        <v>19692</v>
      </c>
      <c r="M17" s="620">
        <f t="shared" si="2"/>
        <v>9624</v>
      </c>
      <c r="N17" s="160"/>
    </row>
    <row r="18" spans="1:14" ht="15.75">
      <c r="A18" s="515" t="s">
        <v>477</v>
      </c>
      <c r="B18" s="516" t="s">
        <v>478</v>
      </c>
      <c r="C18" s="621"/>
      <c r="D18" s="621"/>
      <c r="E18" s="621"/>
      <c r="F18" s="621"/>
      <c r="G18" s="621"/>
      <c r="H18" s="621"/>
      <c r="I18" s="550">
        <f>+'1-Баланс'!G32</f>
        <v>192</v>
      </c>
      <c r="J18" s="550">
        <f>+'1-Баланс'!G33</f>
        <v>0</v>
      </c>
      <c r="K18" s="551"/>
      <c r="L18" s="550">
        <f t="shared" si="1"/>
        <v>192</v>
      </c>
      <c r="M18" s="604">
        <f>+'2-Отчет за доходите'!C43-'2-Отчет за доходите'!G43</f>
        <v>48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0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0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0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0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0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0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0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0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0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19">
        <f>C19+C22+C23+C26+C30+C29+C17+C18</f>
        <v>9995</v>
      </c>
      <c r="D31" s="619">
        <f aca="true" t="shared" si="6" ref="D31:M31">D19+D22+D23+D26+D30+D29+D17+D18</f>
        <v>0</v>
      </c>
      <c r="E31" s="619">
        <f t="shared" si="6"/>
        <v>0</v>
      </c>
      <c r="F31" s="619">
        <f t="shared" si="6"/>
        <v>999</v>
      </c>
      <c r="G31" s="619">
        <f t="shared" si="6"/>
        <v>0</v>
      </c>
      <c r="H31" s="619">
        <f t="shared" si="6"/>
        <v>0</v>
      </c>
      <c r="I31" s="619">
        <f t="shared" si="6"/>
        <v>8890</v>
      </c>
      <c r="J31" s="619">
        <f t="shared" si="6"/>
        <v>0</v>
      </c>
      <c r="K31" s="619">
        <f t="shared" si="6"/>
        <v>0</v>
      </c>
      <c r="L31" s="550">
        <f t="shared" si="1"/>
        <v>19884</v>
      </c>
      <c r="M31" s="620">
        <f t="shared" si="6"/>
        <v>9672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0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8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3">
        <f aca="true" t="shared" si="7" ref="C34:K34">C31+C32+C33</f>
        <v>9995</v>
      </c>
      <c r="D34" s="553">
        <f t="shared" si="7"/>
        <v>0</v>
      </c>
      <c r="E34" s="553">
        <f t="shared" si="7"/>
        <v>0</v>
      </c>
      <c r="F34" s="553">
        <f t="shared" si="7"/>
        <v>999</v>
      </c>
      <c r="G34" s="553">
        <f t="shared" si="7"/>
        <v>0</v>
      </c>
      <c r="H34" s="553">
        <f t="shared" si="7"/>
        <v>0</v>
      </c>
      <c r="I34" s="553">
        <f t="shared" si="7"/>
        <v>8890</v>
      </c>
      <c r="J34" s="553">
        <f t="shared" si="7"/>
        <v>0</v>
      </c>
      <c r="K34" s="553">
        <f t="shared" si="7"/>
        <v>0</v>
      </c>
      <c r="L34" s="617">
        <f t="shared" si="1"/>
        <v>19884</v>
      </c>
      <c r="M34" s="554">
        <f>M31+M32+M33</f>
        <v>9672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8" t="s">
        <v>950</v>
      </c>
      <c r="B38" s="669" t="str">
        <f>pdeReportingDate</f>
        <v>30.05.2023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70" t="str">
        <f>authorName</f>
        <v>Сузан Басри</v>
      </c>
      <c r="C40" s="670"/>
      <c r="D40" s="670"/>
      <c r="E40" s="670"/>
      <c r="F40" s="670"/>
      <c r="G40" s="670"/>
      <c r="H40" s="670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0"/>
      <c r="B43" s="668" t="s">
        <v>952</v>
      </c>
      <c r="C43" s="668"/>
      <c r="D43" s="668"/>
      <c r="E43" s="668"/>
      <c r="F43" s="542"/>
      <c r="G43" s="44"/>
      <c r="H43" s="41"/>
      <c r="M43" s="160"/>
    </row>
    <row r="44" spans="1:13" ht="15.75">
      <c r="A44" s="660"/>
      <c r="B44" s="668" t="s">
        <v>952</v>
      </c>
      <c r="C44" s="668"/>
      <c r="D44" s="668"/>
      <c r="E44" s="668"/>
      <c r="F44" s="542"/>
      <c r="G44" s="44"/>
      <c r="H44" s="41"/>
      <c r="M44" s="160"/>
    </row>
    <row r="45" spans="1:13" ht="15.75">
      <c r="A45" s="660"/>
      <c r="B45" s="668" t="s">
        <v>952</v>
      </c>
      <c r="C45" s="668"/>
      <c r="D45" s="668"/>
      <c r="E45" s="668"/>
      <c r="F45" s="542"/>
      <c r="G45" s="44"/>
      <c r="H45" s="41"/>
      <c r="M45" s="160"/>
    </row>
    <row r="46" spans="1:13" ht="15.75">
      <c r="A46" s="660"/>
      <c r="B46" s="668" t="s">
        <v>952</v>
      </c>
      <c r="C46" s="668"/>
      <c r="D46" s="668"/>
      <c r="E46" s="668"/>
      <c r="F46" s="542"/>
      <c r="G46" s="44"/>
      <c r="H46" s="41"/>
      <c r="M46" s="160"/>
    </row>
    <row r="47" spans="1:13" ht="15.75">
      <c r="A47" s="660"/>
      <c r="B47" s="668"/>
      <c r="C47" s="668"/>
      <c r="D47" s="668"/>
      <c r="E47" s="668"/>
      <c r="F47" s="542"/>
      <c r="G47" s="44"/>
      <c r="H47" s="41"/>
      <c r="M47" s="160"/>
    </row>
    <row r="48" spans="1:13" ht="15.75">
      <c r="A48" s="660"/>
      <c r="B48" s="668"/>
      <c r="C48" s="668"/>
      <c r="D48" s="668"/>
      <c r="E48" s="668"/>
      <c r="F48" s="542"/>
      <c r="G48" s="44"/>
      <c r="H48" s="41"/>
      <c r="M48" s="160"/>
    </row>
    <row r="49" spans="1:13" ht="15.75">
      <c r="A49" s="660"/>
      <c r="B49" s="668"/>
      <c r="C49" s="668"/>
      <c r="D49" s="668"/>
      <c r="E49" s="668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33"/>
  <sheetViews>
    <sheetView zoomScale="85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НЕО ЛОНДОН КАПИТАЛ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203039149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5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/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/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/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/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1413</v>
      </c>
      <c r="E13" s="318">
        <v>7</v>
      </c>
      <c r="F13" s="318"/>
      <c r="G13" s="319">
        <f t="shared" si="2"/>
        <v>1420</v>
      </c>
      <c r="H13" s="318"/>
      <c r="I13" s="318"/>
      <c r="J13" s="319">
        <f t="shared" si="3"/>
        <v>1420</v>
      </c>
      <c r="K13" s="318">
        <v>60</v>
      </c>
      <c r="L13" s="318">
        <v>1</v>
      </c>
      <c r="M13" s="318"/>
      <c r="N13" s="319">
        <f t="shared" si="4"/>
        <v>61</v>
      </c>
      <c r="O13" s="318"/>
      <c r="P13" s="318"/>
      <c r="Q13" s="319">
        <f t="shared" si="0"/>
        <v>61</v>
      </c>
      <c r="R13" s="330">
        <f t="shared" si="1"/>
        <v>1359</v>
      </c>
    </row>
    <row r="14" spans="1:18" ht="15.75">
      <c r="A14" s="329" t="s">
        <v>530</v>
      </c>
      <c r="B14" s="311" t="s">
        <v>531</v>
      </c>
      <c r="C14" s="143" t="s">
        <v>532</v>
      </c>
      <c r="D14" s="318"/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/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/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/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/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/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/>
      <c r="E17" s="318"/>
      <c r="F17" s="318"/>
      <c r="G17" s="319">
        <f t="shared" si="2"/>
        <v>0</v>
      </c>
      <c r="H17" s="318"/>
      <c r="I17" s="318"/>
      <c r="J17" s="319">
        <f t="shared" si="3"/>
        <v>0</v>
      </c>
      <c r="K17" s="318"/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0</v>
      </c>
    </row>
    <row r="18" spans="1:18" ht="15.75">
      <c r="A18" s="329" t="s">
        <v>541</v>
      </c>
      <c r="B18" s="146" t="s">
        <v>542</v>
      </c>
      <c r="C18" s="143" t="s">
        <v>543</v>
      </c>
      <c r="D18" s="318"/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/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1413</v>
      </c>
      <c r="E19" s="320">
        <f>SUM(E11:E18)</f>
        <v>7</v>
      </c>
      <c r="F19" s="320">
        <f>SUM(F11:F18)</f>
        <v>0</v>
      </c>
      <c r="G19" s="319">
        <f t="shared" si="2"/>
        <v>1420</v>
      </c>
      <c r="H19" s="320">
        <f>SUM(H11:H18)</f>
        <v>0</v>
      </c>
      <c r="I19" s="320">
        <f>SUM(I11:I18)</f>
        <v>0</v>
      </c>
      <c r="J19" s="319">
        <f t="shared" si="3"/>
        <v>1420</v>
      </c>
      <c r="K19" s="320">
        <f>SUM(K11:K18)</f>
        <v>60</v>
      </c>
      <c r="L19" s="320">
        <f>SUM(L11:L18)</f>
        <v>1</v>
      </c>
      <c r="M19" s="320">
        <f>SUM(M11:M18)</f>
        <v>0</v>
      </c>
      <c r="N19" s="319">
        <f t="shared" si="4"/>
        <v>61</v>
      </c>
      <c r="O19" s="320">
        <f>SUM(O11:O18)</f>
        <v>0</v>
      </c>
      <c r="P19" s="320">
        <f>SUM(P11:P18)</f>
        <v>0</v>
      </c>
      <c r="Q19" s="319">
        <f t="shared" si="0"/>
        <v>61</v>
      </c>
      <c r="R19" s="330">
        <f t="shared" si="1"/>
        <v>1359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70038</v>
      </c>
      <c r="E20" s="318">
        <v>99</v>
      </c>
      <c r="F20" s="318"/>
      <c r="G20" s="319">
        <f t="shared" si="2"/>
        <v>70137</v>
      </c>
      <c r="H20" s="318">
        <v>519</v>
      </c>
      <c r="I20" s="318"/>
      <c r="J20" s="319">
        <f t="shared" si="3"/>
        <v>70656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>J20+Q20</f>
        <v>70656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/>
      <c r="E23" s="318"/>
      <c r="F23" s="318"/>
      <c r="G23" s="319">
        <f t="shared" si="2"/>
        <v>0</v>
      </c>
      <c r="H23" s="318"/>
      <c r="I23" s="318"/>
      <c r="J23" s="319">
        <f t="shared" si="3"/>
        <v>0</v>
      </c>
      <c r="K23" s="318"/>
      <c r="L23" s="318"/>
      <c r="M23" s="318"/>
      <c r="N23" s="319">
        <f t="shared" si="4"/>
        <v>0</v>
      </c>
      <c r="O23" s="318"/>
      <c r="P23" s="318"/>
      <c r="Q23" s="319">
        <f t="shared" si="0"/>
        <v>0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/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/>
      <c r="E26" s="318"/>
      <c r="F26" s="318"/>
      <c r="G26" s="319">
        <f t="shared" si="2"/>
        <v>0</v>
      </c>
      <c r="H26" s="318"/>
      <c r="I26" s="318"/>
      <c r="J26" s="319">
        <f t="shared" si="3"/>
        <v>0</v>
      </c>
      <c r="K26" s="318"/>
      <c r="L26" s="318"/>
      <c r="M26" s="318"/>
      <c r="N26" s="319">
        <f t="shared" si="4"/>
        <v>0</v>
      </c>
      <c r="O26" s="318"/>
      <c r="P26" s="318"/>
      <c r="Q26" s="319">
        <f t="shared" si="0"/>
        <v>0</v>
      </c>
      <c r="R26" s="330">
        <f t="shared" si="1"/>
        <v>0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0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0</v>
      </c>
      <c r="H27" s="322">
        <f t="shared" si="5"/>
        <v>0</v>
      </c>
      <c r="I27" s="322">
        <f t="shared" si="5"/>
        <v>0</v>
      </c>
      <c r="J27" s="323">
        <f t="shared" si="3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3">
        <f t="shared" si="4"/>
        <v>0</v>
      </c>
      <c r="O27" s="322">
        <f t="shared" si="5"/>
        <v>0</v>
      </c>
      <c r="P27" s="322">
        <f t="shared" si="5"/>
        <v>0</v>
      </c>
      <c r="Q27" s="323">
        <f t="shared" si="0"/>
        <v>0</v>
      </c>
      <c r="R27" s="333">
        <f t="shared" si="1"/>
        <v>0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0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0</v>
      </c>
      <c r="H29" s="325">
        <f t="shared" si="6"/>
        <v>0</v>
      </c>
      <c r="I29" s="325">
        <f t="shared" si="6"/>
        <v>0</v>
      </c>
      <c r="J29" s="326">
        <f t="shared" si="3"/>
        <v>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0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/>
      <c r="E33" s="318"/>
      <c r="F33" s="318"/>
      <c r="G33" s="319">
        <f t="shared" si="2"/>
        <v>0</v>
      </c>
      <c r="H33" s="318"/>
      <c r="I33" s="318"/>
      <c r="J33" s="319">
        <f t="shared" si="3"/>
        <v>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s="119" customFormat="1" ht="15.75">
      <c r="A40" s="331"/>
      <c r="B40" s="312" t="s">
        <v>577</v>
      </c>
      <c r="C40" s="147" t="s">
        <v>578</v>
      </c>
      <c r="D40" s="320">
        <f>D29+D34+D39</f>
        <v>0</v>
      </c>
      <c r="E40" s="320">
        <f aca="true" t="shared" si="10" ref="E40:P40">E29+E34+E39</f>
        <v>0</v>
      </c>
      <c r="F40" s="320">
        <f t="shared" si="10"/>
        <v>0</v>
      </c>
      <c r="G40" s="665">
        <f t="shared" si="2"/>
        <v>0</v>
      </c>
      <c r="H40" s="320">
        <f t="shared" si="10"/>
        <v>0</v>
      </c>
      <c r="I40" s="320">
        <f t="shared" si="10"/>
        <v>0</v>
      </c>
      <c r="J40" s="665">
        <f t="shared" si="3"/>
        <v>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665">
        <f t="shared" si="4"/>
        <v>0</v>
      </c>
      <c r="O40" s="320">
        <f t="shared" si="10"/>
        <v>0</v>
      </c>
      <c r="P40" s="320">
        <f t="shared" si="10"/>
        <v>0</v>
      </c>
      <c r="Q40" s="665">
        <f t="shared" si="7"/>
        <v>0</v>
      </c>
      <c r="R40" s="666">
        <f t="shared" si="8"/>
        <v>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726</v>
      </c>
      <c r="E41" s="318"/>
      <c r="F41" s="318"/>
      <c r="G41" s="319">
        <f t="shared" si="2"/>
        <v>726</v>
      </c>
      <c r="H41" s="318"/>
      <c r="I41" s="318"/>
      <c r="J41" s="319">
        <f t="shared" si="3"/>
        <v>726</v>
      </c>
      <c r="K41" s="318">
        <v>309</v>
      </c>
      <c r="L41" s="318"/>
      <c r="M41" s="318"/>
      <c r="N41" s="319">
        <f t="shared" si="4"/>
        <v>309</v>
      </c>
      <c r="O41" s="318"/>
      <c r="P41" s="318"/>
      <c r="Q41" s="319">
        <f t="shared" si="7"/>
        <v>309</v>
      </c>
      <c r="R41" s="330">
        <f t="shared" si="8"/>
        <v>417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72177</v>
      </c>
      <c r="E42" s="339">
        <f>E19+E20+E21+E27+E40+E41</f>
        <v>106</v>
      </c>
      <c r="F42" s="339">
        <f aca="true" t="shared" si="11" ref="F42:R42">F19+F20+F21+F27+F40+F41</f>
        <v>0</v>
      </c>
      <c r="G42" s="339">
        <f t="shared" si="11"/>
        <v>72283</v>
      </c>
      <c r="H42" s="339">
        <f t="shared" si="11"/>
        <v>519</v>
      </c>
      <c r="I42" s="339">
        <f t="shared" si="11"/>
        <v>0</v>
      </c>
      <c r="J42" s="339">
        <f t="shared" si="11"/>
        <v>72802</v>
      </c>
      <c r="K42" s="339">
        <f t="shared" si="11"/>
        <v>369</v>
      </c>
      <c r="L42" s="339">
        <f t="shared" si="11"/>
        <v>1</v>
      </c>
      <c r="M42" s="339">
        <f t="shared" si="11"/>
        <v>0</v>
      </c>
      <c r="N42" s="339">
        <f t="shared" si="11"/>
        <v>370</v>
      </c>
      <c r="O42" s="339">
        <f t="shared" si="11"/>
        <v>0</v>
      </c>
      <c r="P42" s="339">
        <f t="shared" si="11"/>
        <v>0</v>
      </c>
      <c r="Q42" s="339">
        <f t="shared" si="11"/>
        <v>370</v>
      </c>
      <c r="R42" s="340">
        <f t="shared" si="11"/>
        <v>72432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8" t="s">
        <v>950</v>
      </c>
      <c r="C45" s="669" t="str">
        <f>pdeReportingDate</f>
        <v>30.05.2023</v>
      </c>
      <c r="D45" s="669"/>
      <c r="E45" s="669"/>
      <c r="F45" s="669"/>
      <c r="G45" s="669"/>
      <c r="H45" s="669"/>
      <c r="I45" s="669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70" t="str">
        <f>authorName</f>
        <v>Сузан Басри</v>
      </c>
      <c r="D47" s="670"/>
      <c r="E47" s="670"/>
      <c r="F47" s="670"/>
      <c r="G47" s="670"/>
      <c r="H47" s="670"/>
      <c r="I47" s="670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0"/>
      <c r="C50" s="668" t="s">
        <v>952</v>
      </c>
      <c r="D50" s="668"/>
      <c r="E50" s="668"/>
      <c r="F50" s="668"/>
      <c r="G50" s="542"/>
      <c r="H50" s="44"/>
      <c r="I50" s="41"/>
    </row>
    <row r="51" spans="2:9" ht="15.75">
      <c r="B51" s="660"/>
      <c r="C51" s="668" t="s">
        <v>952</v>
      </c>
      <c r="D51" s="668"/>
      <c r="E51" s="668"/>
      <c r="F51" s="668"/>
      <c r="G51" s="542"/>
      <c r="H51" s="44"/>
      <c r="I51" s="41"/>
    </row>
    <row r="52" spans="2:9" ht="15.75">
      <c r="B52" s="660"/>
      <c r="C52" s="668" t="s">
        <v>952</v>
      </c>
      <c r="D52" s="668"/>
      <c r="E52" s="668"/>
      <c r="F52" s="668"/>
      <c r="G52" s="542"/>
      <c r="H52" s="44"/>
      <c r="I52" s="41"/>
    </row>
    <row r="53" spans="2:9" ht="15.75">
      <c r="B53" s="660"/>
      <c r="C53" s="668" t="s">
        <v>952</v>
      </c>
      <c r="D53" s="668"/>
      <c r="E53" s="668"/>
      <c r="F53" s="668"/>
      <c r="G53" s="542"/>
      <c r="H53" s="44"/>
      <c r="I53" s="41"/>
    </row>
    <row r="54" spans="2:9" ht="15.75">
      <c r="B54" s="660"/>
      <c r="C54" s="668"/>
      <c r="D54" s="668"/>
      <c r="E54" s="668"/>
      <c r="F54" s="668"/>
      <c r="G54" s="542"/>
      <c r="H54" s="44"/>
      <c r="I54" s="41"/>
    </row>
    <row r="55" spans="2:9" ht="15.75">
      <c r="B55" s="660"/>
      <c r="C55" s="668"/>
      <c r="D55" s="668"/>
      <c r="E55" s="668"/>
      <c r="F55" s="668"/>
      <c r="G55" s="542"/>
      <c r="H55" s="44"/>
      <c r="I55" s="41"/>
    </row>
    <row r="56" spans="2:9" ht="15.75">
      <c r="B56" s="660"/>
      <c r="C56" s="668"/>
      <c r="D56" s="668"/>
      <c r="E56" s="668"/>
      <c r="F56" s="668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3:F26 H23:I26 K23:M26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НЕО ЛОНДОН КАПИТАЛ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203039149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5" t="s">
        <v>588</v>
      </c>
      <c r="E8" s="356"/>
      <c r="F8" s="118"/>
    </row>
    <row r="9" spans="1:6" s="119" customFormat="1" ht="15.75">
      <c r="A9" s="699"/>
      <c r="B9" s="701"/>
      <c r="C9" s="697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>
        <f>+'1-Баланс'!C49</f>
        <v>916</v>
      </c>
      <c r="D17" s="358"/>
      <c r="E17" s="359">
        <f t="shared" si="0"/>
        <v>916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916</v>
      </c>
      <c r="D21" s="430">
        <f>D13+D17+D18</f>
        <v>0</v>
      </c>
      <c r="E21" s="431">
        <f>E13+E17+E18</f>
        <v>916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188">
        <f>+'1-Баланс'!C69</f>
        <v>41</v>
      </c>
      <c r="D30" s="188">
        <f>+C30</f>
        <v>41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188">
        <f>+'1-Баланс'!C70</f>
        <v>1242</v>
      </c>
      <c r="D31" s="188">
        <f>+C31</f>
        <v>1242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188">
        <f>+'1-Баланс'!C71</f>
        <v>4817</v>
      </c>
      <c r="D32" s="188">
        <f>+C32</f>
        <v>4817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12</v>
      </c>
      <c r="D35" s="352">
        <f>SUM(D36:D39)</f>
        <v>12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f>+'1-Баланс'!C73</f>
        <v>12</v>
      </c>
      <c r="D37" s="188">
        <f>+C37</f>
        <v>12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38</v>
      </c>
      <c r="D40" s="352">
        <f>SUM(D41:D44)</f>
        <v>38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+'1-Баланс'!C75</f>
        <v>38</v>
      </c>
      <c r="D44" s="188">
        <f>+C44</f>
        <v>38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6150</v>
      </c>
      <c r="D45" s="428">
        <f>D26+D30+D31+D33+D32+D34+D35+D40</f>
        <v>6150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7066</v>
      </c>
      <c r="D46" s="434">
        <f>D45+D23+D21+D11</f>
        <v>6150</v>
      </c>
      <c r="E46" s="435">
        <f>E45+E23+E21+E11</f>
        <v>916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5" t="s">
        <v>659</v>
      </c>
      <c r="E50" s="355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17994</v>
      </c>
      <c r="D58" s="129">
        <f>D59+D61</f>
        <v>0</v>
      </c>
      <c r="E58" s="127">
        <f t="shared" si="1"/>
        <v>17994</v>
      </c>
      <c r="F58" s="388">
        <f>F59+F61</f>
        <v>55761</v>
      </c>
    </row>
    <row r="59" spans="1:6" ht="15.75">
      <c r="A59" s="360" t="s">
        <v>671</v>
      </c>
      <c r="B59" s="126" t="s">
        <v>672</v>
      </c>
      <c r="C59" s="188">
        <f>+'1-Баланс'!G48</f>
        <v>17994</v>
      </c>
      <c r="D59" s="188"/>
      <c r="E59" s="127">
        <f t="shared" si="1"/>
        <v>17994</v>
      </c>
      <c r="F59" s="187">
        <v>55761</v>
      </c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f>+'1-Баланс'!G45</f>
        <v>27271</v>
      </c>
      <c r="D65" s="188"/>
      <c r="E65" s="127">
        <f t="shared" si="1"/>
        <v>27271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45265</v>
      </c>
      <c r="D68" s="425">
        <f>D54+D58+D63+D64+D65+D66</f>
        <v>0</v>
      </c>
      <c r="E68" s="426">
        <f t="shared" si="1"/>
        <v>45265</v>
      </c>
      <c r="F68" s="427">
        <f>F54+F58+F63+F64+F65+F66</f>
        <v>55761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f>+'1-Баланс'!G54</f>
        <v>2116</v>
      </c>
      <c r="D70" s="188"/>
      <c r="E70" s="127">
        <f t="shared" si="1"/>
        <v>2116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1000</v>
      </c>
      <c r="D77" s="129">
        <f>D78+D80</f>
        <v>1000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f>+'1-Баланс'!G59</f>
        <v>1000</v>
      </c>
      <c r="D78" s="188">
        <f>+C78</f>
        <v>1000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13937</v>
      </c>
      <c r="D82" s="129">
        <f>SUM(D83:D86)</f>
        <v>13937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f>'1-Баланс'!G60</f>
        <v>13937</v>
      </c>
      <c r="D84" s="188">
        <f aca="true" t="shared" si="2" ref="D84:D91">+C84</f>
        <v>13937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43937</v>
      </c>
      <c r="D87" s="125">
        <f>SUM(D88:D92)+D96</f>
        <v>43937</v>
      </c>
      <c r="E87" s="125">
        <f>SUM(E88:E92)+E96</f>
        <v>0</v>
      </c>
      <c r="F87" s="387">
        <f>SUM(F88:F92)+F96</f>
        <v>27735</v>
      </c>
    </row>
    <row r="88" spans="1:6" ht="15.75">
      <c r="A88" s="360" t="s">
        <v>719</v>
      </c>
      <c r="B88" s="126" t="s">
        <v>720</v>
      </c>
      <c r="C88" s="188">
        <f>'1-Баланс'!G63</f>
        <v>13001</v>
      </c>
      <c r="D88" s="188">
        <f t="shared" si="2"/>
        <v>13001</v>
      </c>
      <c r="E88" s="127">
        <f t="shared" si="1"/>
        <v>0</v>
      </c>
      <c r="F88" s="187">
        <v>27735</v>
      </c>
    </row>
    <row r="89" spans="1:6" ht="15.75">
      <c r="A89" s="360" t="s">
        <v>721</v>
      </c>
      <c r="B89" s="126" t="s">
        <v>722</v>
      </c>
      <c r="C89" s="188">
        <f>'1-Баланс'!G64</f>
        <v>165</v>
      </c>
      <c r="D89" s="188">
        <f t="shared" si="2"/>
        <v>165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f>'1-Баланс'!G65</f>
        <v>30660</v>
      </c>
      <c r="D90" s="188">
        <f t="shared" si="2"/>
        <v>30660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'1-Баланс'!G66</f>
        <v>16</v>
      </c>
      <c r="D91" s="188">
        <f t="shared" si="2"/>
        <v>16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92</v>
      </c>
      <c r="D92" s="129">
        <f>SUM(D93:D95)</f>
        <v>92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/>
      <c r="D93" s="188"/>
      <c r="E93" s="127">
        <f>C93-D93</f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>C94-D94</f>
        <v>0</v>
      </c>
      <c r="F94" s="187"/>
    </row>
    <row r="95" spans="1:6" ht="15.75">
      <c r="A95" s="360" t="s">
        <v>641</v>
      </c>
      <c r="B95" s="126" t="s">
        <v>732</v>
      </c>
      <c r="C95" s="188">
        <f>'1-Баланс'!G68</f>
        <v>92</v>
      </c>
      <c r="D95" s="188">
        <f>+C95</f>
        <v>92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'1-Баланс'!G67</f>
        <v>3</v>
      </c>
      <c r="D96" s="188">
        <f>+C96</f>
        <v>3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'1-Баланс'!G69</f>
        <v>4</v>
      </c>
      <c r="D97" s="188">
        <f>+C97</f>
        <v>4</v>
      </c>
      <c r="E97" s="127">
        <f t="shared" si="1"/>
        <v>0</v>
      </c>
      <c r="F97" s="187">
        <v>0</v>
      </c>
    </row>
    <row r="98" spans="1:6" ht="16.5" thickBot="1">
      <c r="A98" s="374" t="s">
        <v>737</v>
      </c>
      <c r="B98" s="375" t="s">
        <v>738</v>
      </c>
      <c r="C98" s="423">
        <f>C87+C82+C77+C73+C97</f>
        <v>58878</v>
      </c>
      <c r="D98" s="423">
        <f>D87+D82+D77+D73+D97</f>
        <v>58878</v>
      </c>
      <c r="E98" s="423">
        <f>E87+E82+E77+E73+E97</f>
        <v>0</v>
      </c>
      <c r="F98" s="424">
        <f>F87+F82+F77+F73+F97</f>
        <v>27735</v>
      </c>
    </row>
    <row r="99" spans="1:6" ht="16.5" thickBot="1">
      <c r="A99" s="402" t="s">
        <v>739</v>
      </c>
      <c r="B99" s="403" t="s">
        <v>740</v>
      </c>
      <c r="C99" s="417">
        <f>C98+C70+C68</f>
        <v>106259</v>
      </c>
      <c r="D99" s="417">
        <f>D98+D70+D68</f>
        <v>58878</v>
      </c>
      <c r="E99" s="417">
        <f>E98+E70+E68</f>
        <v>47381</v>
      </c>
      <c r="F99" s="418">
        <f>F98+F70+F68</f>
        <v>83496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10</v>
      </c>
      <c r="D106" s="271"/>
      <c r="E106" s="271"/>
      <c r="F106" s="413">
        <f>C106+D106-E106</f>
        <v>10</v>
      </c>
    </row>
    <row r="107" spans="1:6" ht="16.5" thickBot="1">
      <c r="A107" s="408" t="s">
        <v>752</v>
      </c>
      <c r="B107" s="414" t="s">
        <v>753</v>
      </c>
      <c r="C107" s="415">
        <f>SUM(C104:C106)</f>
        <v>10</v>
      </c>
      <c r="D107" s="415">
        <f>SUM(D104:D106)</f>
        <v>0</v>
      </c>
      <c r="E107" s="415">
        <f>SUM(E104:E106)</f>
        <v>0</v>
      </c>
      <c r="F107" s="416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9" t="str">
        <f>pdeReportingDate</f>
        <v>30.05.2023</v>
      </c>
      <c r="C111" s="669"/>
      <c r="D111" s="669"/>
      <c r="E111" s="669"/>
      <c r="F111" s="669"/>
      <c r="G111" s="51"/>
      <c r="H111" s="51"/>
    </row>
    <row r="112" spans="1:8" ht="15.75">
      <c r="A112" s="658"/>
      <c r="B112" s="669"/>
      <c r="C112" s="669"/>
      <c r="D112" s="669"/>
      <c r="E112" s="669"/>
      <c r="F112" s="669"/>
      <c r="G112" s="51"/>
      <c r="H112" s="51"/>
    </row>
    <row r="113" spans="1:8" ht="15.75">
      <c r="A113" s="659" t="s">
        <v>8</v>
      </c>
      <c r="B113" s="670" t="str">
        <f>authorName</f>
        <v>Сузан Басри</v>
      </c>
      <c r="C113" s="670"/>
      <c r="D113" s="670"/>
      <c r="E113" s="670"/>
      <c r="F113" s="670"/>
      <c r="G113" s="75"/>
      <c r="H113" s="75"/>
    </row>
    <row r="114" spans="1:8" ht="15.75">
      <c r="A114" s="659"/>
      <c r="B114" s="670"/>
      <c r="C114" s="670"/>
      <c r="D114" s="670"/>
      <c r="E114" s="670"/>
      <c r="F114" s="670"/>
      <c r="G114" s="75"/>
      <c r="H114" s="75"/>
    </row>
    <row r="115" spans="1:8" ht="15.75">
      <c r="A115" s="659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0"/>
      <c r="B116" s="668" t="s">
        <v>952</v>
      </c>
      <c r="C116" s="668"/>
      <c r="D116" s="668"/>
      <c r="E116" s="668"/>
      <c r="F116" s="668"/>
      <c r="G116" s="660"/>
      <c r="H116" s="660"/>
    </row>
    <row r="117" spans="1:8" ht="15.75" customHeight="1">
      <c r="A117" s="660"/>
      <c r="B117" s="668" t="s">
        <v>952</v>
      </c>
      <c r="C117" s="668"/>
      <c r="D117" s="668"/>
      <c r="E117" s="668"/>
      <c r="F117" s="668"/>
      <c r="G117" s="660"/>
      <c r="H117" s="660"/>
    </row>
    <row r="118" spans="1:8" ht="15.75" customHeight="1">
      <c r="A118" s="660"/>
      <c r="B118" s="668" t="s">
        <v>952</v>
      </c>
      <c r="C118" s="668"/>
      <c r="D118" s="668"/>
      <c r="E118" s="668"/>
      <c r="F118" s="668"/>
      <c r="G118" s="660"/>
      <c r="H118" s="660"/>
    </row>
    <row r="119" spans="1:8" ht="15.75" customHeight="1">
      <c r="A119" s="660"/>
      <c r="B119" s="668" t="s">
        <v>952</v>
      </c>
      <c r="C119" s="668"/>
      <c r="D119" s="668"/>
      <c r="E119" s="668"/>
      <c r="F119" s="668"/>
      <c r="G119" s="660"/>
      <c r="H119" s="660"/>
    </row>
    <row r="120" spans="1:8" ht="15.75">
      <c r="A120" s="660"/>
      <c r="B120" s="668"/>
      <c r="C120" s="668"/>
      <c r="D120" s="668"/>
      <c r="E120" s="668"/>
      <c r="F120" s="668"/>
      <c r="G120" s="660"/>
      <c r="H120" s="660"/>
    </row>
    <row r="121" spans="1:8" ht="15.75">
      <c r="A121" s="660"/>
      <c r="B121" s="668"/>
      <c r="C121" s="668"/>
      <c r="D121" s="668"/>
      <c r="E121" s="668"/>
      <c r="F121" s="668"/>
      <c r="G121" s="660"/>
      <c r="H121" s="660"/>
    </row>
    <row r="122" spans="1:8" ht="15.75">
      <c r="A122" s="660"/>
      <c r="B122" s="668"/>
      <c r="C122" s="668"/>
      <c r="D122" s="668"/>
      <c r="E122" s="668"/>
      <c r="F122" s="668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4"/>
  <sheetViews>
    <sheetView zoomScale="85" zoomScaleNormal="85" zoomScaleSheetLayoutView="85" zoomScalePageLayoutView="0" workbookViewId="0" topLeftCell="A1">
      <selection activeCell="B20" sqref="B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НЕО ЛОНДОН КАПИТАЛ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203039149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/>
      <c r="D17" s="439"/>
      <c r="E17" s="439"/>
      <c r="F17" s="439"/>
      <c r="G17" s="439"/>
      <c r="H17" s="439"/>
      <c r="I17" s="440">
        <f t="shared" si="0"/>
        <v>0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0</v>
      </c>
      <c r="D18" s="446">
        <f t="shared" si="1"/>
        <v>0</v>
      </c>
      <c r="E18" s="446">
        <f t="shared" si="1"/>
        <v>0</v>
      </c>
      <c r="F18" s="446">
        <f t="shared" si="1"/>
        <v>0</v>
      </c>
      <c r="G18" s="446">
        <f t="shared" si="1"/>
        <v>0</v>
      </c>
      <c r="H18" s="446">
        <f t="shared" si="1"/>
        <v>0</v>
      </c>
      <c r="I18" s="447">
        <f t="shared" si="0"/>
        <v>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515828851</v>
      </c>
      <c r="D20" s="439"/>
      <c r="E20" s="439"/>
      <c r="F20" s="439">
        <v>49256</v>
      </c>
      <c r="G20" s="439">
        <v>639</v>
      </c>
      <c r="H20" s="439"/>
      <c r="I20" s="440">
        <f t="shared" si="0"/>
        <v>49895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464595</v>
      </c>
      <c r="D26" s="439"/>
      <c r="E26" s="439"/>
      <c r="F26" s="439">
        <v>6297</v>
      </c>
      <c r="G26" s="439"/>
      <c r="H26" s="439"/>
      <c r="I26" s="440">
        <f t="shared" si="0"/>
        <v>6297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516293446</v>
      </c>
      <c r="D27" s="446">
        <f t="shared" si="2"/>
        <v>0</v>
      </c>
      <c r="E27" s="446">
        <f t="shared" si="2"/>
        <v>0</v>
      </c>
      <c r="F27" s="446">
        <f t="shared" si="2"/>
        <v>55553</v>
      </c>
      <c r="G27" s="446">
        <f t="shared" si="2"/>
        <v>639</v>
      </c>
      <c r="H27" s="446">
        <f t="shared" si="2"/>
        <v>0</v>
      </c>
      <c r="I27" s="447">
        <f t="shared" si="0"/>
        <v>56192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8" t="s">
        <v>950</v>
      </c>
      <c r="B31" s="669" t="str">
        <f>pdeReportingDate</f>
        <v>30.05.2023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8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9" t="s">
        <v>8</v>
      </c>
      <c r="B33" s="670" t="str">
        <f>authorName</f>
        <v>Сузан Басри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9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9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0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0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0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0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0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0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0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01.01.2023 г. до 31.03.2023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135825</v>
      </c>
      <c r="D6" s="641">
        <f aca="true" t="shared" si="0" ref="D6:D15">C6-E6</f>
        <v>0</v>
      </c>
      <c r="E6" s="640">
        <f>'1-Баланс'!G95</f>
        <v>135825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19884</v>
      </c>
      <c r="D7" s="641">
        <f t="shared" si="0"/>
        <v>9889</v>
      </c>
      <c r="E7" s="640">
        <f>'1-Баланс'!G18</f>
        <v>9995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192</v>
      </c>
      <c r="D8" s="641">
        <f t="shared" si="0"/>
        <v>0</v>
      </c>
      <c r="E8" s="640">
        <f>ABS('2-Отчет за доходите'!C44)-ABS('2-Отчет за доходите'!G44)</f>
        <v>192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146</v>
      </c>
      <c r="D9" s="641">
        <f t="shared" si="0"/>
        <v>0</v>
      </c>
      <c r="E9" s="640">
        <f>'3-Отчет за паричния поток'!C45</f>
        <v>146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108</v>
      </c>
      <c r="D10" s="641">
        <f t="shared" si="0"/>
        <v>0</v>
      </c>
      <c r="E10" s="640">
        <f>'3-Отчет за паричния поток'!C46</f>
        <v>108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19884</v>
      </c>
      <c r="D11" s="641">
        <f t="shared" si="0"/>
        <v>0</v>
      </c>
      <c r="E11" s="640">
        <f>'4-Отчет за собствения капитал'!L34</f>
        <v>19884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2021-11-29T11:32:38Z</cp:lastPrinted>
  <dcterms:created xsi:type="dcterms:W3CDTF">2006-09-16T00:00:00Z</dcterms:created>
  <dcterms:modified xsi:type="dcterms:W3CDTF">2023-05-30T06:10:33Z</dcterms:modified>
  <cp:category/>
  <cp:version/>
  <cp:contentType/>
  <cp:contentStatus/>
</cp:coreProperties>
</file>